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лот1!$A:$G</definedName>
  </definedNames>
  <calcPr calcId="152511"/>
</workbook>
</file>

<file path=xl/calcChain.xml><?xml version="1.0" encoding="utf-8"?>
<calcChain xmlns="http://schemas.openxmlformats.org/spreadsheetml/2006/main">
  <c r="IW33" i="3" l="1"/>
  <c r="IW32" i="3"/>
  <c r="IW31" i="3"/>
  <c r="IW29" i="3"/>
  <c r="IW27" i="3"/>
  <c r="IU32" i="3"/>
  <c r="IT32" i="3"/>
  <c r="IU31" i="3"/>
  <c r="IT31" i="3"/>
  <c r="IU29" i="3"/>
  <c r="IT29" i="3"/>
  <c r="IU27" i="3"/>
  <c r="IT27" i="3"/>
  <c r="GT33" i="3"/>
  <c r="GU33" i="3"/>
  <c r="GV33" i="3"/>
  <c r="GW33" i="3"/>
  <c r="GX33" i="3"/>
  <c r="GY33" i="3"/>
  <c r="GZ33" i="3"/>
  <c r="HA33" i="3"/>
  <c r="HB33" i="3"/>
  <c r="HC33" i="3"/>
  <c r="HD33" i="3"/>
  <c r="HE33" i="3"/>
  <c r="HF33" i="3"/>
  <c r="HG33" i="3"/>
  <c r="HH33" i="3"/>
  <c r="HI33" i="3"/>
  <c r="HJ33" i="3"/>
  <c r="HK33" i="3"/>
  <c r="HL33" i="3"/>
  <c r="HM33" i="3"/>
  <c r="HN33" i="3"/>
  <c r="HO33" i="3"/>
  <c r="HP33" i="3"/>
  <c r="HQ33" i="3"/>
  <c r="HR33" i="3"/>
  <c r="HS33" i="3"/>
  <c r="HT33" i="3"/>
  <c r="HU33" i="3"/>
  <c r="HV33" i="3"/>
  <c r="HW33" i="3"/>
  <c r="HX33" i="3"/>
  <c r="HY33" i="3"/>
  <c r="HZ33" i="3"/>
  <c r="IA33" i="3"/>
  <c r="IB33" i="3"/>
  <c r="IC33" i="3"/>
  <c r="ID33" i="3"/>
  <c r="IE33" i="3"/>
  <c r="IF33" i="3"/>
  <c r="IG33" i="3"/>
  <c r="IH33" i="3"/>
  <c r="II33" i="3"/>
  <c r="IJ33" i="3"/>
  <c r="IK33" i="3"/>
  <c r="IL33" i="3"/>
  <c r="IM33" i="3"/>
  <c r="IN33" i="3"/>
  <c r="IO33" i="3"/>
  <c r="IP33" i="3"/>
  <c r="IQ33" i="3"/>
  <c r="GS33" i="3"/>
  <c r="GT32" i="3"/>
  <c r="GU32" i="3"/>
  <c r="GV32" i="3"/>
  <c r="GW32" i="3"/>
  <c r="GX32" i="3"/>
  <c r="GY32" i="3"/>
  <c r="GZ32" i="3"/>
  <c r="HA32" i="3"/>
  <c r="HB32" i="3"/>
  <c r="HC32" i="3"/>
  <c r="HD32" i="3"/>
  <c r="HE32" i="3"/>
  <c r="HF32" i="3"/>
  <c r="HG32" i="3"/>
  <c r="HH32" i="3"/>
  <c r="HI32" i="3"/>
  <c r="HJ32" i="3"/>
  <c r="HK32" i="3"/>
  <c r="HL32" i="3"/>
  <c r="HM32" i="3"/>
  <c r="HN32" i="3"/>
  <c r="HO32" i="3"/>
  <c r="HP32" i="3"/>
  <c r="HQ32" i="3"/>
  <c r="HR32" i="3"/>
  <c r="HS32" i="3"/>
  <c r="HT32" i="3"/>
  <c r="HU32" i="3"/>
  <c r="HV32" i="3"/>
  <c r="HW32" i="3"/>
  <c r="HX32" i="3"/>
  <c r="HY32" i="3"/>
  <c r="HZ32" i="3"/>
  <c r="IA32" i="3"/>
  <c r="IB32" i="3"/>
  <c r="IC32" i="3"/>
  <c r="ID32" i="3"/>
  <c r="IE32" i="3"/>
  <c r="IF32" i="3"/>
  <c r="IG32" i="3"/>
  <c r="IH32" i="3"/>
  <c r="II32" i="3"/>
  <c r="IJ32" i="3"/>
  <c r="IK32" i="3"/>
  <c r="IL32" i="3"/>
  <c r="IM32" i="3"/>
  <c r="IN32" i="3"/>
  <c r="IO32" i="3"/>
  <c r="IP32" i="3"/>
  <c r="IQ32" i="3"/>
  <c r="GS32" i="3"/>
  <c r="GT31" i="3"/>
  <c r="GU31" i="3"/>
  <c r="GV31" i="3"/>
  <c r="GW31" i="3"/>
  <c r="GX31" i="3"/>
  <c r="GY31" i="3"/>
  <c r="GZ31" i="3"/>
  <c r="HA31" i="3"/>
  <c r="HB31" i="3"/>
  <c r="HC31" i="3"/>
  <c r="HD31" i="3"/>
  <c r="HE31" i="3"/>
  <c r="HF31" i="3"/>
  <c r="HG31" i="3"/>
  <c r="HH31" i="3"/>
  <c r="HI31" i="3"/>
  <c r="HJ31" i="3"/>
  <c r="HK31" i="3"/>
  <c r="HL31" i="3"/>
  <c r="HM31" i="3"/>
  <c r="HN31" i="3"/>
  <c r="HO31" i="3"/>
  <c r="HP31" i="3"/>
  <c r="HQ31" i="3"/>
  <c r="HR31" i="3"/>
  <c r="HS31" i="3"/>
  <c r="HT31" i="3"/>
  <c r="HU31" i="3"/>
  <c r="HV31" i="3"/>
  <c r="HW31" i="3"/>
  <c r="HX31" i="3"/>
  <c r="HY31" i="3"/>
  <c r="HZ31" i="3"/>
  <c r="IA31" i="3"/>
  <c r="IB31" i="3"/>
  <c r="IC31" i="3"/>
  <c r="ID31" i="3"/>
  <c r="IE31" i="3"/>
  <c r="IF31" i="3"/>
  <c r="IG31" i="3"/>
  <c r="IH31" i="3"/>
  <c r="II31" i="3"/>
  <c r="IJ31" i="3"/>
  <c r="IK31" i="3"/>
  <c r="IL31" i="3"/>
  <c r="IM31" i="3"/>
  <c r="IN31" i="3"/>
  <c r="IO31" i="3"/>
  <c r="IP31" i="3"/>
  <c r="IQ31" i="3"/>
  <c r="GS31" i="3"/>
  <c r="GT29" i="3"/>
  <c r="GU29" i="3"/>
  <c r="GV29" i="3"/>
  <c r="GW29" i="3"/>
  <c r="GX29" i="3"/>
  <c r="GY29" i="3"/>
  <c r="GZ29" i="3"/>
  <c r="HA29" i="3"/>
  <c r="HB29" i="3"/>
  <c r="HC29" i="3"/>
  <c r="HD29" i="3"/>
  <c r="HE29" i="3"/>
  <c r="HF29" i="3"/>
  <c r="HG29" i="3"/>
  <c r="HH29" i="3"/>
  <c r="HI29" i="3"/>
  <c r="HJ29" i="3"/>
  <c r="HK29" i="3"/>
  <c r="HL29" i="3"/>
  <c r="HM29" i="3"/>
  <c r="HN29" i="3"/>
  <c r="HO29" i="3"/>
  <c r="HP29" i="3"/>
  <c r="HQ29" i="3"/>
  <c r="HR29" i="3"/>
  <c r="HS29" i="3"/>
  <c r="HT29" i="3"/>
  <c r="HU29" i="3"/>
  <c r="HV29" i="3"/>
  <c r="HW29" i="3"/>
  <c r="HX29" i="3"/>
  <c r="HY29" i="3"/>
  <c r="HZ29" i="3"/>
  <c r="IA29" i="3"/>
  <c r="IB29" i="3"/>
  <c r="IC29" i="3"/>
  <c r="ID29" i="3"/>
  <c r="IE29" i="3"/>
  <c r="IF29" i="3"/>
  <c r="IG29" i="3"/>
  <c r="IH29" i="3"/>
  <c r="II29" i="3"/>
  <c r="IJ29" i="3"/>
  <c r="IK29" i="3"/>
  <c r="IL29" i="3"/>
  <c r="IM29" i="3"/>
  <c r="IN29" i="3"/>
  <c r="IO29" i="3"/>
  <c r="IP29" i="3"/>
  <c r="IQ29" i="3"/>
  <c r="GS29" i="3"/>
  <c r="GT27" i="3"/>
  <c r="GU27" i="3"/>
  <c r="GV27" i="3"/>
  <c r="GW27" i="3"/>
  <c r="GX27" i="3"/>
  <c r="GY27" i="3"/>
  <c r="GZ27" i="3"/>
  <c r="HA27" i="3"/>
  <c r="HB27" i="3"/>
  <c r="HC27" i="3"/>
  <c r="HD27" i="3"/>
  <c r="HE27" i="3"/>
  <c r="HF27" i="3"/>
  <c r="HG27" i="3"/>
  <c r="HH27" i="3"/>
  <c r="HI27" i="3"/>
  <c r="HJ27" i="3"/>
  <c r="HK27" i="3"/>
  <c r="HL27" i="3"/>
  <c r="HM27" i="3"/>
  <c r="HN27" i="3"/>
  <c r="HO27" i="3"/>
  <c r="HP27" i="3"/>
  <c r="HQ27" i="3"/>
  <c r="HR27" i="3"/>
  <c r="HS27" i="3"/>
  <c r="HT27" i="3"/>
  <c r="HU27" i="3"/>
  <c r="HV27" i="3"/>
  <c r="HW27" i="3"/>
  <c r="HX27" i="3"/>
  <c r="HY27" i="3"/>
  <c r="HZ27" i="3"/>
  <c r="IA27" i="3"/>
  <c r="IB27" i="3"/>
  <c r="IC27" i="3"/>
  <c r="ID27" i="3"/>
  <c r="IE27" i="3"/>
  <c r="IF27" i="3"/>
  <c r="IG27" i="3"/>
  <c r="IH27" i="3"/>
  <c r="II27" i="3"/>
  <c r="IJ27" i="3"/>
  <c r="IK27" i="3"/>
  <c r="IL27" i="3"/>
  <c r="IM27" i="3"/>
  <c r="IN27" i="3"/>
  <c r="IO27" i="3"/>
  <c r="IP27" i="3"/>
  <c r="IQ27" i="3"/>
  <c r="GS27" i="3"/>
  <c r="GL31" i="3"/>
  <c r="GM31" i="3"/>
  <c r="GN31" i="3"/>
  <c r="GO31" i="3"/>
  <c r="GP31" i="3"/>
  <c r="GK31" i="3"/>
  <c r="GL29" i="3"/>
  <c r="GM29" i="3"/>
  <c r="GN29" i="3"/>
  <c r="GO29" i="3"/>
  <c r="GP29" i="3"/>
  <c r="GK29" i="3"/>
  <c r="IY21" i="3"/>
  <c r="IY33" i="3"/>
  <c r="IY32" i="3"/>
  <c r="IY31" i="3"/>
  <c r="IY30" i="3"/>
  <c r="IY29" i="3"/>
  <c r="IY27" i="3"/>
  <c r="IY18" i="3"/>
  <c r="IY17" i="3"/>
  <c r="IY16" i="3"/>
  <c r="IY15" i="3"/>
  <c r="GI33" i="3"/>
  <c r="GI32" i="3"/>
  <c r="GI31" i="3"/>
  <c r="GI28" i="3" s="1"/>
  <c r="GI30" i="3"/>
  <c r="GI29" i="3"/>
  <c r="GH28" i="3"/>
  <c r="GI27" i="3"/>
  <c r="GI26" i="3"/>
  <c r="GI25" i="3"/>
  <c r="GH25" i="3"/>
  <c r="GI24" i="3"/>
  <c r="GH24" i="3"/>
  <c r="GI23" i="3"/>
  <c r="GI22" i="3" s="1"/>
  <c r="GH22" i="3"/>
  <c r="GI21" i="3"/>
  <c r="GH21" i="3"/>
  <c r="GI20" i="3"/>
  <c r="GI19" i="3"/>
  <c r="GI18" i="3"/>
  <c r="GI17" i="3"/>
  <c r="GI16" i="3"/>
  <c r="GI15" i="3"/>
  <c r="GI14" i="3" s="1"/>
  <c r="GH14" i="3"/>
  <c r="GI9" i="3"/>
  <c r="GH9" i="3"/>
  <c r="GP33" i="3"/>
  <c r="GP28" i="3" s="1"/>
  <c r="GP32" i="3"/>
  <c r="GP30" i="3"/>
  <c r="GP27" i="3"/>
  <c r="GP26" i="3"/>
  <c r="GP25" i="3"/>
  <c r="GP24" i="3"/>
  <c r="GP23" i="3"/>
  <c r="GP22" i="3" s="1"/>
  <c r="GP21" i="3"/>
  <c r="GP20" i="3"/>
  <c r="GP19" i="3"/>
  <c r="GP18" i="3"/>
  <c r="GP17" i="3"/>
  <c r="GP16" i="3"/>
  <c r="GP15" i="3"/>
  <c r="GP14" i="3" s="1"/>
  <c r="GP9" i="3"/>
  <c r="GR9" i="3"/>
  <c r="GR17" i="3"/>
  <c r="GR14" i="3" s="1"/>
  <c r="GR22" i="3"/>
  <c r="GR27" i="3"/>
  <c r="GR29" i="3"/>
  <c r="GR28" i="3" s="1"/>
  <c r="IQ30" i="3"/>
  <c r="IQ28" i="3" s="1"/>
  <c r="IQ26" i="3"/>
  <c r="IQ25" i="3"/>
  <c r="IQ24" i="3"/>
  <c r="IQ23" i="3"/>
  <c r="IQ21" i="3"/>
  <c r="IQ20" i="3"/>
  <c r="IQ19" i="3"/>
  <c r="IQ18" i="3"/>
  <c r="IQ17" i="3"/>
  <c r="IQ16" i="3"/>
  <c r="IQ15" i="3"/>
  <c r="IP30" i="3"/>
  <c r="IO30" i="3"/>
  <c r="IN30" i="3"/>
  <c r="IP26" i="3"/>
  <c r="IO26" i="3"/>
  <c r="IN26" i="3"/>
  <c r="IP25" i="3"/>
  <c r="IO25" i="3"/>
  <c r="IN25" i="3"/>
  <c r="IP24" i="3"/>
  <c r="IO24" i="3"/>
  <c r="IN24" i="3"/>
  <c r="IP23" i="3"/>
  <c r="IO23" i="3"/>
  <c r="IN23" i="3"/>
  <c r="IP21" i="3"/>
  <c r="IO21" i="3"/>
  <c r="IN21" i="3"/>
  <c r="IP20" i="3"/>
  <c r="IO20" i="3"/>
  <c r="IN20" i="3"/>
  <c r="IP19" i="3"/>
  <c r="IO19" i="3"/>
  <c r="IN19" i="3"/>
  <c r="IP18" i="3"/>
  <c r="IO18" i="3"/>
  <c r="IN18" i="3"/>
  <c r="IP17" i="3"/>
  <c r="IO17" i="3"/>
  <c r="IN17" i="3"/>
  <c r="IP16" i="3"/>
  <c r="IO16" i="3"/>
  <c r="IN16" i="3"/>
  <c r="IP15" i="3"/>
  <c r="IO15" i="3"/>
  <c r="IN15" i="3"/>
  <c r="FQ33" i="3"/>
  <c r="FP33" i="3"/>
  <c r="FO33" i="3"/>
  <c r="FN33" i="3"/>
  <c r="FM33" i="3"/>
  <c r="FL33" i="3"/>
  <c r="FQ32" i="3"/>
  <c r="FP32" i="3"/>
  <c r="FO32" i="3"/>
  <c r="FN32" i="3"/>
  <c r="FM32" i="3"/>
  <c r="FL32" i="3"/>
  <c r="FQ31" i="3"/>
  <c r="FP31" i="3"/>
  <c r="FO31" i="3"/>
  <c r="FN31" i="3"/>
  <c r="FM31" i="3"/>
  <c r="FL31" i="3"/>
  <c r="FQ30" i="3"/>
  <c r="FP30" i="3"/>
  <c r="FO30" i="3"/>
  <c r="FN30" i="3"/>
  <c r="FM30" i="3"/>
  <c r="FL30" i="3"/>
  <c r="FQ29" i="3"/>
  <c r="FP29" i="3"/>
  <c r="FO29" i="3"/>
  <c r="FO28" i="3" s="1"/>
  <c r="FN29" i="3"/>
  <c r="FN28" i="3" s="1"/>
  <c r="FM29" i="3"/>
  <c r="FL29" i="3"/>
  <c r="FQ28" i="3"/>
  <c r="FP28" i="3"/>
  <c r="FM28" i="3"/>
  <c r="FL28" i="3"/>
  <c r="FQ27" i="3"/>
  <c r="FP27" i="3"/>
  <c r="FO27" i="3"/>
  <c r="FN27" i="3"/>
  <c r="FM27" i="3"/>
  <c r="FL27" i="3"/>
  <c r="FQ26" i="3"/>
  <c r="FP26" i="3"/>
  <c r="FO26" i="3"/>
  <c r="FN26" i="3"/>
  <c r="FM26" i="3"/>
  <c r="FL26" i="3"/>
  <c r="FQ25" i="3"/>
  <c r="FP25" i="3"/>
  <c r="FO25" i="3"/>
  <c r="FN25" i="3"/>
  <c r="FM25" i="3"/>
  <c r="FL25" i="3"/>
  <c r="FQ24" i="3"/>
  <c r="FP24" i="3"/>
  <c r="FO24" i="3"/>
  <c r="FN24" i="3"/>
  <c r="FM24" i="3"/>
  <c r="FL24" i="3"/>
  <c r="FQ23" i="3"/>
  <c r="FP23" i="3"/>
  <c r="FO23" i="3"/>
  <c r="FO22" i="3" s="1"/>
  <c r="FN23" i="3"/>
  <c r="FN22" i="3" s="1"/>
  <c r="FM23" i="3"/>
  <c r="FL23" i="3"/>
  <c r="FQ22" i="3"/>
  <c r="FP22" i="3"/>
  <c r="FM22" i="3"/>
  <c r="FL22" i="3"/>
  <c r="FQ21" i="3"/>
  <c r="FP21" i="3"/>
  <c r="FO21" i="3"/>
  <c r="FN21" i="3"/>
  <c r="FM21" i="3"/>
  <c r="FL21" i="3"/>
  <c r="FQ20" i="3"/>
  <c r="FP20" i="3"/>
  <c r="FO20" i="3"/>
  <c r="FN20" i="3"/>
  <c r="FM20" i="3"/>
  <c r="FL20" i="3"/>
  <c r="FQ19" i="3"/>
  <c r="FP19" i="3"/>
  <c r="FO19" i="3"/>
  <c r="FN19" i="3"/>
  <c r="FM19" i="3"/>
  <c r="FL19" i="3"/>
  <c r="FQ18" i="3"/>
  <c r="FP18" i="3"/>
  <c r="FO18" i="3"/>
  <c r="FN18" i="3"/>
  <c r="FM18" i="3"/>
  <c r="FL18" i="3"/>
  <c r="FQ17" i="3"/>
  <c r="FP17" i="3"/>
  <c r="FO17" i="3"/>
  <c r="FN17" i="3"/>
  <c r="FM17" i="3"/>
  <c r="FL17" i="3"/>
  <c r="FQ16" i="3"/>
  <c r="FP16" i="3"/>
  <c r="FO16" i="3"/>
  <c r="FN16" i="3"/>
  <c r="FM16" i="3"/>
  <c r="FL16" i="3"/>
  <c r="FQ15" i="3"/>
  <c r="FP15" i="3"/>
  <c r="FO15" i="3"/>
  <c r="FO14" i="3" s="1"/>
  <c r="FN15" i="3"/>
  <c r="FN14" i="3" s="1"/>
  <c r="FN34" i="3" s="1"/>
  <c r="FN36" i="3" s="1"/>
  <c r="FM15" i="3"/>
  <c r="FL15" i="3"/>
  <c r="FQ14" i="3"/>
  <c r="FQ34" i="3" s="1"/>
  <c r="FQ36" i="3" s="1"/>
  <c r="FP14" i="3"/>
  <c r="FP34" i="3" s="1"/>
  <c r="FP36" i="3" s="1"/>
  <c r="FM14" i="3"/>
  <c r="FM34" i="3" s="1"/>
  <c r="FM36" i="3" s="1"/>
  <c r="FL14" i="3"/>
  <c r="FL34" i="3" s="1"/>
  <c r="FL36" i="3" s="1"/>
  <c r="FK33" i="3"/>
  <c r="FK32" i="3"/>
  <c r="FK31" i="3"/>
  <c r="FK30" i="3"/>
  <c r="FK29" i="3"/>
  <c r="FK27" i="3"/>
  <c r="FK26" i="3"/>
  <c r="FK25" i="3"/>
  <c r="FK24" i="3"/>
  <c r="FK23" i="3"/>
  <c r="FK21" i="3"/>
  <c r="FK20" i="3"/>
  <c r="FK19" i="3"/>
  <c r="FK18" i="3"/>
  <c r="FK17" i="3"/>
  <c r="FK16" i="3"/>
  <c r="FK15" i="3"/>
  <c r="FJ33" i="3"/>
  <c r="FJ32" i="3"/>
  <c r="FJ31" i="3"/>
  <c r="FJ30" i="3"/>
  <c r="FJ29" i="3"/>
  <c r="FJ27" i="3"/>
  <c r="FJ26" i="3"/>
  <c r="FJ25" i="3"/>
  <c r="FJ24" i="3"/>
  <c r="FJ23" i="3"/>
  <c r="FJ21" i="3"/>
  <c r="FJ20" i="3"/>
  <c r="FJ19" i="3"/>
  <c r="FJ18" i="3"/>
  <c r="FJ17" i="3"/>
  <c r="FJ16" i="3"/>
  <c r="FJ15" i="3"/>
  <c r="FI33" i="3"/>
  <c r="FI32" i="3"/>
  <c r="FI31" i="3"/>
  <c r="FI30" i="3"/>
  <c r="FI29" i="3"/>
  <c r="FI27" i="3"/>
  <c r="FI26" i="3"/>
  <c r="FI25" i="3"/>
  <c r="FI24" i="3"/>
  <c r="FI23" i="3"/>
  <c r="FI21" i="3"/>
  <c r="FI20" i="3"/>
  <c r="FI19" i="3"/>
  <c r="FI18" i="3"/>
  <c r="FI17" i="3"/>
  <c r="FI16" i="3"/>
  <c r="FI15" i="3"/>
  <c r="FH33" i="3"/>
  <c r="FH32" i="3"/>
  <c r="FH31" i="3"/>
  <c r="FH30" i="3"/>
  <c r="FH29" i="3"/>
  <c r="FH27" i="3"/>
  <c r="FH26" i="3"/>
  <c r="FH25" i="3"/>
  <c r="FH24" i="3"/>
  <c r="FH23" i="3"/>
  <c r="FH21" i="3"/>
  <c r="FH20" i="3"/>
  <c r="FH19" i="3"/>
  <c r="FH18" i="3"/>
  <c r="FH17" i="3"/>
  <c r="FH16" i="3"/>
  <c r="FH15" i="3"/>
  <c r="FO34" i="3" l="1"/>
  <c r="FO36" i="3" s="1"/>
  <c r="GP34" i="3"/>
  <c r="GP36" i="3" s="1"/>
  <c r="GI34" i="3"/>
  <c r="GI36" i="3" s="1"/>
  <c r="GH36" i="3"/>
  <c r="FI14" i="3"/>
  <c r="IO22" i="3"/>
  <c r="IQ14" i="3"/>
  <c r="GH34" i="3"/>
  <c r="IO14" i="3"/>
  <c r="IO28" i="3"/>
  <c r="IQ22" i="3"/>
  <c r="IQ34" i="3" s="1"/>
  <c r="IQ36" i="3" s="1"/>
  <c r="FK22" i="3"/>
  <c r="GR36" i="3"/>
  <c r="FJ22" i="3"/>
  <c r="FK14" i="3"/>
  <c r="FK28" i="3"/>
  <c r="FI22" i="3"/>
  <c r="FJ14" i="3"/>
  <c r="FJ28" i="3"/>
  <c r="IN14" i="3"/>
  <c r="IP14" i="3"/>
  <c r="IN22" i="3"/>
  <c r="IP22" i="3"/>
  <c r="IN28" i="3"/>
  <c r="IP28" i="3"/>
  <c r="FH14" i="3"/>
  <c r="FH28" i="3"/>
  <c r="FI28" i="3"/>
  <c r="FH22" i="3"/>
  <c r="IW30" i="3"/>
  <c r="IW26" i="3"/>
  <c r="IW25" i="3"/>
  <c r="IW24" i="3"/>
  <c r="IW23" i="3"/>
  <c r="IW21" i="3"/>
  <c r="IW20" i="3"/>
  <c r="IW19" i="3"/>
  <c r="IW18" i="3"/>
  <c r="IW17" i="3"/>
  <c r="IW16" i="3"/>
  <c r="IW15" i="3"/>
  <c r="IV29" i="3"/>
  <c r="IV28" i="3" s="1"/>
  <c r="IV27" i="3"/>
  <c r="IV22" i="3" s="1"/>
  <c r="IV14" i="3"/>
  <c r="IV9" i="3"/>
  <c r="IU33" i="3"/>
  <c r="IT33" i="3"/>
  <c r="IU30" i="3"/>
  <c r="IU28" i="3" s="1"/>
  <c r="IT30" i="3"/>
  <c r="IT28" i="3"/>
  <c r="IU26" i="3"/>
  <c r="IT26" i="3"/>
  <c r="IU25" i="3"/>
  <c r="IT25" i="3"/>
  <c r="IU24" i="3"/>
  <c r="IT24" i="3"/>
  <c r="IU23" i="3"/>
  <c r="IT23" i="3"/>
  <c r="IT22" i="3" s="1"/>
  <c r="IU21" i="3"/>
  <c r="IT21" i="3"/>
  <c r="IU20" i="3"/>
  <c r="IT20" i="3"/>
  <c r="IU19" i="3"/>
  <c r="IT19" i="3"/>
  <c r="IU18" i="3"/>
  <c r="IT18" i="3"/>
  <c r="IU17" i="3"/>
  <c r="IT17" i="3"/>
  <c r="IU16" i="3"/>
  <c r="IT16" i="3"/>
  <c r="IU15" i="3"/>
  <c r="IU14" i="3" s="1"/>
  <c r="IT15" i="3"/>
  <c r="IS29" i="3"/>
  <c r="IS28" i="3" s="1"/>
  <c r="IS27" i="3"/>
  <c r="IS22" i="3" s="1"/>
  <c r="IS14" i="3"/>
  <c r="IS9" i="3"/>
  <c r="IM30" i="3"/>
  <c r="IL30" i="3"/>
  <c r="IL28" i="3" s="1"/>
  <c r="IK30" i="3"/>
  <c r="IJ30" i="3"/>
  <c r="II30" i="3"/>
  <c r="IH30" i="3"/>
  <c r="IG30" i="3"/>
  <c r="IF30" i="3"/>
  <c r="IE30" i="3"/>
  <c r="ID30" i="3"/>
  <c r="IC30" i="3"/>
  <c r="IB30" i="3"/>
  <c r="IA30" i="3"/>
  <c r="HZ30" i="3"/>
  <c r="HY30" i="3"/>
  <c r="HX30" i="3"/>
  <c r="IA28" i="3"/>
  <c r="IM26" i="3"/>
  <c r="IL26" i="3"/>
  <c r="IK26" i="3"/>
  <c r="IJ26" i="3"/>
  <c r="II26" i="3"/>
  <c r="IH26" i="3"/>
  <c r="IG26" i="3"/>
  <c r="IF26" i="3"/>
  <c r="IE26" i="3"/>
  <c r="ID26" i="3"/>
  <c r="IC26" i="3"/>
  <c r="IB26" i="3"/>
  <c r="IA26" i="3"/>
  <c r="HZ26" i="3"/>
  <c r="HY26" i="3"/>
  <c r="HX26" i="3"/>
  <c r="IM25" i="3"/>
  <c r="IL25" i="3"/>
  <c r="IK25" i="3"/>
  <c r="IJ25" i="3"/>
  <c r="II25" i="3"/>
  <c r="IH25" i="3"/>
  <c r="IG25" i="3"/>
  <c r="IF25" i="3"/>
  <c r="IE25" i="3"/>
  <c r="ID25" i="3"/>
  <c r="IC25" i="3"/>
  <c r="IB25" i="3"/>
  <c r="IA25" i="3"/>
  <c r="HZ25" i="3"/>
  <c r="HY25" i="3"/>
  <c r="HX25" i="3"/>
  <c r="IM24" i="3"/>
  <c r="IL24" i="3"/>
  <c r="IK24" i="3"/>
  <c r="IJ24" i="3"/>
  <c r="II24" i="3"/>
  <c r="IH24" i="3"/>
  <c r="IG24" i="3"/>
  <c r="IF24" i="3"/>
  <c r="IE24" i="3"/>
  <c r="ID24" i="3"/>
  <c r="IC24" i="3"/>
  <c r="IB24" i="3"/>
  <c r="IA24" i="3"/>
  <c r="HZ24" i="3"/>
  <c r="HY24" i="3"/>
  <c r="HX24" i="3"/>
  <c r="IM23" i="3"/>
  <c r="IL23" i="3"/>
  <c r="IK23" i="3"/>
  <c r="IK22" i="3" s="1"/>
  <c r="IJ23" i="3"/>
  <c r="II23" i="3"/>
  <c r="IH23" i="3"/>
  <c r="IH22" i="3" s="1"/>
  <c r="IG23" i="3"/>
  <c r="IG22" i="3" s="1"/>
  <c r="IF23" i="3"/>
  <c r="IE23" i="3"/>
  <c r="IE22" i="3" s="1"/>
  <c r="ID23" i="3"/>
  <c r="IC23" i="3"/>
  <c r="IC22" i="3" s="1"/>
  <c r="IB23" i="3"/>
  <c r="IA23" i="3"/>
  <c r="IA22" i="3" s="1"/>
  <c r="HZ23" i="3"/>
  <c r="HY23" i="3"/>
  <c r="HY22" i="3" s="1"/>
  <c r="HX23" i="3"/>
  <c r="IM22" i="3"/>
  <c r="IM21" i="3"/>
  <c r="IL21" i="3"/>
  <c r="IK21" i="3"/>
  <c r="IJ21" i="3"/>
  <c r="II21" i="3"/>
  <c r="IH21" i="3"/>
  <c r="IG21" i="3"/>
  <c r="IF21" i="3"/>
  <c r="IE21" i="3"/>
  <c r="ID21" i="3"/>
  <c r="IC21" i="3"/>
  <c r="IB21" i="3"/>
  <c r="IA21" i="3"/>
  <c r="HZ21" i="3"/>
  <c r="HY21" i="3"/>
  <c r="HX21" i="3"/>
  <c r="IM20" i="3"/>
  <c r="IL20" i="3"/>
  <c r="IK20" i="3"/>
  <c r="IJ20" i="3"/>
  <c r="II20" i="3"/>
  <c r="IH20" i="3"/>
  <c r="IG20" i="3"/>
  <c r="IF20" i="3"/>
  <c r="IE20" i="3"/>
  <c r="ID20" i="3"/>
  <c r="IC20" i="3"/>
  <c r="IB20" i="3"/>
  <c r="IA20" i="3"/>
  <c r="HZ20" i="3"/>
  <c r="HY20" i="3"/>
  <c r="HX20" i="3"/>
  <c r="IM19" i="3"/>
  <c r="IL19" i="3"/>
  <c r="IK19" i="3"/>
  <c r="IJ19" i="3"/>
  <c r="II19" i="3"/>
  <c r="IH19" i="3"/>
  <c r="IG19" i="3"/>
  <c r="IF19" i="3"/>
  <c r="IE19" i="3"/>
  <c r="ID19" i="3"/>
  <c r="IC19" i="3"/>
  <c r="IB19" i="3"/>
  <c r="IA19" i="3"/>
  <c r="HZ19" i="3"/>
  <c r="HY19" i="3"/>
  <c r="HX19" i="3"/>
  <c r="IM18" i="3"/>
  <c r="IL18" i="3"/>
  <c r="IK18" i="3"/>
  <c r="IJ18" i="3"/>
  <c r="II18" i="3"/>
  <c r="IH18" i="3"/>
  <c r="IG18" i="3"/>
  <c r="IF18" i="3"/>
  <c r="IE18" i="3"/>
  <c r="ID18" i="3"/>
  <c r="IC18" i="3"/>
  <c r="IB18" i="3"/>
  <c r="IA18" i="3"/>
  <c r="HZ18" i="3"/>
  <c r="HY18" i="3"/>
  <c r="HX18" i="3"/>
  <c r="IM17" i="3"/>
  <c r="IL17" i="3"/>
  <c r="IK17" i="3"/>
  <c r="IJ17" i="3"/>
  <c r="II17" i="3"/>
  <c r="IH17" i="3"/>
  <c r="IG17" i="3"/>
  <c r="IF17" i="3"/>
  <c r="IE17" i="3"/>
  <c r="ID17" i="3"/>
  <c r="IC17" i="3"/>
  <c r="IB17" i="3"/>
  <c r="IA17" i="3"/>
  <c r="HZ17" i="3"/>
  <c r="HY17" i="3"/>
  <c r="HX17" i="3"/>
  <c r="IM16" i="3"/>
  <c r="IL16" i="3"/>
  <c r="IK16" i="3"/>
  <c r="IJ16" i="3"/>
  <c r="II16" i="3"/>
  <c r="IH16" i="3"/>
  <c r="IG16" i="3"/>
  <c r="IF16" i="3"/>
  <c r="IE16" i="3"/>
  <c r="ID16" i="3"/>
  <c r="IC16" i="3"/>
  <c r="IB16" i="3"/>
  <c r="IA16" i="3"/>
  <c r="HZ16" i="3"/>
  <c r="HY16" i="3"/>
  <c r="HX16" i="3"/>
  <c r="IM15" i="3"/>
  <c r="IM14" i="3" s="1"/>
  <c r="IL15" i="3"/>
  <c r="IL14" i="3" s="1"/>
  <c r="IK15" i="3"/>
  <c r="IJ15" i="3"/>
  <c r="IJ14" i="3" s="1"/>
  <c r="II15" i="3"/>
  <c r="IH15" i="3"/>
  <c r="IG15" i="3"/>
  <c r="IF15" i="3"/>
  <c r="IF14" i="3" s="1"/>
  <c r="IE15" i="3"/>
  <c r="ID15" i="3"/>
  <c r="ID14" i="3" s="1"/>
  <c r="IC15" i="3"/>
  <c r="IB15" i="3"/>
  <c r="IB14" i="3" s="1"/>
  <c r="IA15" i="3"/>
  <c r="HZ15" i="3"/>
  <c r="HZ14" i="3" s="1"/>
  <c r="HY15" i="3"/>
  <c r="HX15" i="3"/>
  <c r="HX14" i="3" s="1"/>
  <c r="II14" i="3"/>
  <c r="HW30" i="3"/>
  <c r="HV30" i="3"/>
  <c r="HU30" i="3"/>
  <c r="HT30" i="3"/>
  <c r="HS30" i="3"/>
  <c r="HR30" i="3"/>
  <c r="HQ30" i="3"/>
  <c r="HP30" i="3"/>
  <c r="HO30" i="3"/>
  <c r="HN30" i="3"/>
  <c r="HM30" i="3"/>
  <c r="HL30" i="3"/>
  <c r="HK30" i="3"/>
  <c r="HW26" i="3"/>
  <c r="HV26" i="3"/>
  <c r="HU26" i="3"/>
  <c r="HT26" i="3"/>
  <c r="HS26" i="3"/>
  <c r="HR26" i="3"/>
  <c r="HQ26" i="3"/>
  <c r="HP26" i="3"/>
  <c r="HO26" i="3"/>
  <c r="HN26" i="3"/>
  <c r="HM26" i="3"/>
  <c r="HL26" i="3"/>
  <c r="HK26" i="3"/>
  <c r="HW25" i="3"/>
  <c r="HV25" i="3"/>
  <c r="HU25" i="3"/>
  <c r="HT25" i="3"/>
  <c r="HS25" i="3"/>
  <c r="HR25" i="3"/>
  <c r="HQ25" i="3"/>
  <c r="HP25" i="3"/>
  <c r="HO25" i="3"/>
  <c r="HN25" i="3"/>
  <c r="HM25" i="3"/>
  <c r="HL25" i="3"/>
  <c r="HK25" i="3"/>
  <c r="HW24" i="3"/>
  <c r="HV24" i="3"/>
  <c r="HU24" i="3"/>
  <c r="HT24" i="3"/>
  <c r="HS24" i="3"/>
  <c r="HR24" i="3"/>
  <c r="HQ24" i="3"/>
  <c r="HP24" i="3"/>
  <c r="HO24" i="3"/>
  <c r="HN24" i="3"/>
  <c r="HM24" i="3"/>
  <c r="HL24" i="3"/>
  <c r="HK24" i="3"/>
  <c r="HW23" i="3"/>
  <c r="HV23" i="3"/>
  <c r="HU23" i="3"/>
  <c r="HT23" i="3"/>
  <c r="HS23" i="3"/>
  <c r="HR23" i="3"/>
  <c r="HQ23" i="3"/>
  <c r="HP23" i="3"/>
  <c r="HO23" i="3"/>
  <c r="HN23" i="3"/>
  <c r="HM23" i="3"/>
  <c r="HL23" i="3"/>
  <c r="HK23" i="3"/>
  <c r="HW21" i="3"/>
  <c r="HV21" i="3"/>
  <c r="HU21" i="3"/>
  <c r="HT21" i="3"/>
  <c r="HS21" i="3"/>
  <c r="HR21" i="3"/>
  <c r="HQ21" i="3"/>
  <c r="HP21" i="3"/>
  <c r="HO21" i="3"/>
  <c r="HN21" i="3"/>
  <c r="HM21" i="3"/>
  <c r="HL21" i="3"/>
  <c r="HK21" i="3"/>
  <c r="HW20" i="3"/>
  <c r="HV20" i="3"/>
  <c r="HU20" i="3"/>
  <c r="HT20" i="3"/>
  <c r="HS20" i="3"/>
  <c r="HR20" i="3"/>
  <c r="HQ20" i="3"/>
  <c r="HP20" i="3"/>
  <c r="HO20" i="3"/>
  <c r="HN20" i="3"/>
  <c r="HM20" i="3"/>
  <c r="HL20" i="3"/>
  <c r="HK20" i="3"/>
  <c r="HW19" i="3"/>
  <c r="HV19" i="3"/>
  <c r="HU19" i="3"/>
  <c r="HT19" i="3"/>
  <c r="HS19" i="3"/>
  <c r="HR19" i="3"/>
  <c r="HQ19" i="3"/>
  <c r="HP19" i="3"/>
  <c r="HO19" i="3"/>
  <c r="HN19" i="3"/>
  <c r="HM19" i="3"/>
  <c r="HL19" i="3"/>
  <c r="HK19" i="3"/>
  <c r="HW18" i="3"/>
  <c r="HV18" i="3"/>
  <c r="HU18" i="3"/>
  <c r="HT18" i="3"/>
  <c r="HS18" i="3"/>
  <c r="HR18" i="3"/>
  <c r="HQ18" i="3"/>
  <c r="HP18" i="3"/>
  <c r="HO18" i="3"/>
  <c r="HN18" i="3"/>
  <c r="HM18" i="3"/>
  <c r="HL18" i="3"/>
  <c r="HK18" i="3"/>
  <c r="HW17" i="3"/>
  <c r="HV17" i="3"/>
  <c r="HU17" i="3"/>
  <c r="HT17" i="3"/>
  <c r="HS17" i="3"/>
  <c r="HR17" i="3"/>
  <c r="HQ17" i="3"/>
  <c r="HP17" i="3"/>
  <c r="HO17" i="3"/>
  <c r="HN17" i="3"/>
  <c r="HM17" i="3"/>
  <c r="HL17" i="3"/>
  <c r="HK17" i="3"/>
  <c r="HW16" i="3"/>
  <c r="HV16" i="3"/>
  <c r="HU16" i="3"/>
  <c r="HT16" i="3"/>
  <c r="HS16" i="3"/>
  <c r="HR16" i="3"/>
  <c r="HQ16" i="3"/>
  <c r="HP16" i="3"/>
  <c r="HO16" i="3"/>
  <c r="HN16" i="3"/>
  <c r="HM16" i="3"/>
  <c r="HL16" i="3"/>
  <c r="HK16" i="3"/>
  <c r="HW15" i="3"/>
  <c r="HV15" i="3"/>
  <c r="HU15" i="3"/>
  <c r="HT15" i="3"/>
  <c r="HS15" i="3"/>
  <c r="HR15" i="3"/>
  <c r="HQ15" i="3"/>
  <c r="HP15" i="3"/>
  <c r="HO15" i="3"/>
  <c r="HN15" i="3"/>
  <c r="HM15" i="3"/>
  <c r="HL15" i="3"/>
  <c r="HK15" i="3"/>
  <c r="HJ30" i="3"/>
  <c r="HI30" i="3"/>
  <c r="HH30" i="3"/>
  <c r="HG30" i="3"/>
  <c r="HF30" i="3"/>
  <c r="HE30" i="3"/>
  <c r="HD30" i="3"/>
  <c r="HJ26" i="3"/>
  <c r="HI26" i="3"/>
  <c r="HH26" i="3"/>
  <c r="HG26" i="3"/>
  <c r="HF26" i="3"/>
  <c r="HE26" i="3"/>
  <c r="HD26" i="3"/>
  <c r="HJ25" i="3"/>
  <c r="HI25" i="3"/>
  <c r="HH25" i="3"/>
  <c r="HG25" i="3"/>
  <c r="HF25" i="3"/>
  <c r="HE25" i="3"/>
  <c r="HD25" i="3"/>
  <c r="HJ24" i="3"/>
  <c r="HI24" i="3"/>
  <c r="HH24" i="3"/>
  <c r="HG24" i="3"/>
  <c r="HF24" i="3"/>
  <c r="HE24" i="3"/>
  <c r="HD24" i="3"/>
  <c r="HJ23" i="3"/>
  <c r="HI23" i="3"/>
  <c r="HH23" i="3"/>
  <c r="HG23" i="3"/>
  <c r="HF23" i="3"/>
  <c r="HE23" i="3"/>
  <c r="HD23" i="3"/>
  <c r="HJ21" i="3"/>
  <c r="HI21" i="3"/>
  <c r="HH21" i="3"/>
  <c r="HG21" i="3"/>
  <c r="HF21" i="3"/>
  <c r="HE21" i="3"/>
  <c r="HD21" i="3"/>
  <c r="HJ20" i="3"/>
  <c r="HI20" i="3"/>
  <c r="HH20" i="3"/>
  <c r="HG20" i="3"/>
  <c r="HF20" i="3"/>
  <c r="HE20" i="3"/>
  <c r="HD20" i="3"/>
  <c r="HJ19" i="3"/>
  <c r="HI19" i="3"/>
  <c r="HH19" i="3"/>
  <c r="HG19" i="3"/>
  <c r="HF19" i="3"/>
  <c r="HE19" i="3"/>
  <c r="HD19" i="3"/>
  <c r="HJ18" i="3"/>
  <c r="HI18" i="3"/>
  <c r="HH18" i="3"/>
  <c r="HG18" i="3"/>
  <c r="HF18" i="3"/>
  <c r="HE18" i="3"/>
  <c r="HD18" i="3"/>
  <c r="HJ17" i="3"/>
  <c r="HI17" i="3"/>
  <c r="HH17" i="3"/>
  <c r="HG17" i="3"/>
  <c r="HF17" i="3"/>
  <c r="HE17" i="3"/>
  <c r="HD17" i="3"/>
  <c r="HJ16" i="3"/>
  <c r="HI16" i="3"/>
  <c r="HH16" i="3"/>
  <c r="HG16" i="3"/>
  <c r="HF16" i="3"/>
  <c r="HE16" i="3"/>
  <c r="HD16" i="3"/>
  <c r="HJ15" i="3"/>
  <c r="HI15" i="3"/>
  <c r="HH15" i="3"/>
  <c r="HG15" i="3"/>
  <c r="HF15" i="3"/>
  <c r="HE15" i="3"/>
  <c r="HD15" i="3"/>
  <c r="HC30" i="3"/>
  <c r="HC28" i="3" s="1"/>
  <c r="HB30" i="3"/>
  <c r="HB28" i="3"/>
  <c r="HC26" i="3"/>
  <c r="HB26" i="3"/>
  <c r="HC25" i="3"/>
  <c r="HB25" i="3"/>
  <c r="HC24" i="3"/>
  <c r="HB24" i="3"/>
  <c r="HC23" i="3"/>
  <c r="HC22" i="3" s="1"/>
  <c r="HB23" i="3"/>
  <c r="HB22" i="3" s="1"/>
  <c r="HC21" i="3"/>
  <c r="HB21" i="3"/>
  <c r="HC20" i="3"/>
  <c r="HB20" i="3"/>
  <c r="HC19" i="3"/>
  <c r="HB19" i="3"/>
  <c r="HC18" i="3"/>
  <c r="HB18" i="3"/>
  <c r="HC17" i="3"/>
  <c r="HB17" i="3"/>
  <c r="HC16" i="3"/>
  <c r="HB16" i="3"/>
  <c r="HC15" i="3"/>
  <c r="HB15" i="3"/>
  <c r="HB14" i="3" s="1"/>
  <c r="HC14" i="3"/>
  <c r="HA30" i="3"/>
  <c r="HA28" i="3" s="1"/>
  <c r="GZ30" i="3"/>
  <c r="GZ28" i="3"/>
  <c r="HA26" i="3"/>
  <c r="GZ26" i="3"/>
  <c r="HA25" i="3"/>
  <c r="GZ25" i="3"/>
  <c r="HA24" i="3"/>
  <c r="GZ24" i="3"/>
  <c r="HA23" i="3"/>
  <c r="GZ23" i="3"/>
  <c r="GZ22" i="3" s="1"/>
  <c r="HA22" i="3"/>
  <c r="HA21" i="3"/>
  <c r="GZ21" i="3"/>
  <c r="HA20" i="3"/>
  <c r="GZ20" i="3"/>
  <c r="HA19" i="3"/>
  <c r="GZ19" i="3"/>
  <c r="HA18" i="3"/>
  <c r="GZ18" i="3"/>
  <c r="HA17" i="3"/>
  <c r="GZ17" i="3"/>
  <c r="HA16" i="3"/>
  <c r="GZ16" i="3"/>
  <c r="HA15" i="3"/>
  <c r="GZ15" i="3"/>
  <c r="HA14" i="3"/>
  <c r="GY30" i="3"/>
  <c r="GY28" i="3" s="1"/>
  <c r="GX30" i="3"/>
  <c r="GX28" i="3"/>
  <c r="GY26" i="3"/>
  <c r="GX26" i="3"/>
  <c r="GY25" i="3"/>
  <c r="GX25" i="3"/>
  <c r="GY24" i="3"/>
  <c r="GX24" i="3"/>
  <c r="GY23" i="3"/>
  <c r="GX23" i="3"/>
  <c r="GY22" i="3"/>
  <c r="GY21" i="3"/>
  <c r="GX21" i="3"/>
  <c r="GY20" i="3"/>
  <c r="GX20" i="3"/>
  <c r="GY19" i="3"/>
  <c r="GX19" i="3"/>
  <c r="GY18" i="3"/>
  <c r="GX18" i="3"/>
  <c r="GY17" i="3"/>
  <c r="GX17" i="3"/>
  <c r="GY16" i="3"/>
  <c r="GX16" i="3"/>
  <c r="GY15" i="3"/>
  <c r="GY14" i="3" s="1"/>
  <c r="GX15" i="3"/>
  <c r="GW30" i="3"/>
  <c r="GV30" i="3"/>
  <c r="GV28" i="3" s="1"/>
  <c r="GU30" i="3"/>
  <c r="GT30" i="3"/>
  <c r="GW28" i="3"/>
  <c r="GU28" i="3"/>
  <c r="GT28" i="3"/>
  <c r="GW26" i="3"/>
  <c r="GV26" i="3"/>
  <c r="GU26" i="3"/>
  <c r="GT26" i="3"/>
  <c r="GW25" i="3"/>
  <c r="GV25" i="3"/>
  <c r="GU25" i="3"/>
  <c r="GT25" i="3"/>
  <c r="GW24" i="3"/>
  <c r="GV24" i="3"/>
  <c r="GU24" i="3"/>
  <c r="GT24" i="3"/>
  <c r="GW23" i="3"/>
  <c r="GV23" i="3"/>
  <c r="GU23" i="3"/>
  <c r="GT23" i="3"/>
  <c r="GW22" i="3"/>
  <c r="GV22" i="3"/>
  <c r="GU22" i="3"/>
  <c r="GT22" i="3"/>
  <c r="GW21" i="3"/>
  <c r="GV21" i="3"/>
  <c r="GU21" i="3"/>
  <c r="GT21" i="3"/>
  <c r="GW20" i="3"/>
  <c r="GV20" i="3"/>
  <c r="GU20" i="3"/>
  <c r="GT20" i="3"/>
  <c r="GW19" i="3"/>
  <c r="GV19" i="3"/>
  <c r="GU19" i="3"/>
  <c r="GT19" i="3"/>
  <c r="GW18" i="3"/>
  <c r="GV18" i="3"/>
  <c r="GU18" i="3"/>
  <c r="GT18" i="3"/>
  <c r="GW17" i="3"/>
  <c r="GV17" i="3"/>
  <c r="GU17" i="3"/>
  <c r="GT17" i="3"/>
  <c r="GW16" i="3"/>
  <c r="GV16" i="3"/>
  <c r="GU16" i="3"/>
  <c r="GT16" i="3"/>
  <c r="GW15" i="3"/>
  <c r="GV15" i="3"/>
  <c r="GV14" i="3" s="1"/>
  <c r="GU15" i="3"/>
  <c r="GT15" i="3"/>
  <c r="GW14" i="3"/>
  <c r="GW34" i="3" s="1"/>
  <c r="GW36" i="3" s="1"/>
  <c r="GU14" i="3"/>
  <c r="GU34" i="3" s="1"/>
  <c r="GU36" i="3" s="1"/>
  <c r="GT14" i="3"/>
  <c r="GT34" i="3" s="1"/>
  <c r="GT36" i="3" s="1"/>
  <c r="GS30" i="3"/>
  <c r="GS26" i="3"/>
  <c r="GS25" i="3"/>
  <c r="GS24" i="3"/>
  <c r="GS23" i="3"/>
  <c r="GS21" i="3"/>
  <c r="GS20" i="3"/>
  <c r="GS19" i="3"/>
  <c r="GS18" i="3"/>
  <c r="GS17" i="3"/>
  <c r="GS16" i="3"/>
  <c r="GS15" i="3"/>
  <c r="GO33" i="3"/>
  <c r="GN33" i="3"/>
  <c r="GM33" i="3"/>
  <c r="GL33" i="3"/>
  <c r="GK33" i="3"/>
  <c r="GO32" i="3"/>
  <c r="GN32" i="3"/>
  <c r="GM32" i="3"/>
  <c r="GL32" i="3"/>
  <c r="GK32" i="3"/>
  <c r="GO30" i="3"/>
  <c r="GN30" i="3"/>
  <c r="GM30" i="3"/>
  <c r="GL30" i="3"/>
  <c r="GK30" i="3"/>
  <c r="GO27" i="3"/>
  <c r="GN27" i="3"/>
  <c r="GM27" i="3"/>
  <c r="GL27" i="3"/>
  <c r="GK27" i="3"/>
  <c r="GO26" i="3"/>
  <c r="GN26" i="3"/>
  <c r="GM26" i="3"/>
  <c r="GL26" i="3"/>
  <c r="GK26" i="3"/>
  <c r="GO25" i="3"/>
  <c r="GN25" i="3"/>
  <c r="GM25" i="3"/>
  <c r="GL25" i="3"/>
  <c r="GK25" i="3"/>
  <c r="GO24" i="3"/>
  <c r="GN24" i="3"/>
  <c r="GM24" i="3"/>
  <c r="GL24" i="3"/>
  <c r="GK24" i="3"/>
  <c r="GO23" i="3"/>
  <c r="GN23" i="3"/>
  <c r="GM23" i="3"/>
  <c r="GL23" i="3"/>
  <c r="GK23" i="3"/>
  <c r="GO21" i="3"/>
  <c r="GN21" i="3"/>
  <c r="GM21" i="3"/>
  <c r="GL21" i="3"/>
  <c r="GK21" i="3"/>
  <c r="GO20" i="3"/>
  <c r="GN20" i="3"/>
  <c r="GM20" i="3"/>
  <c r="GL20" i="3"/>
  <c r="GK20" i="3"/>
  <c r="GO19" i="3"/>
  <c r="GN19" i="3"/>
  <c r="GM19" i="3"/>
  <c r="GL19" i="3"/>
  <c r="GK19" i="3"/>
  <c r="GO18" i="3"/>
  <c r="GN18" i="3"/>
  <c r="GM18" i="3"/>
  <c r="GL18" i="3"/>
  <c r="GK18" i="3"/>
  <c r="GO17" i="3"/>
  <c r="GN17" i="3"/>
  <c r="GM17" i="3"/>
  <c r="GL17" i="3"/>
  <c r="GK17" i="3"/>
  <c r="GO16" i="3"/>
  <c r="GN16" i="3"/>
  <c r="GM16" i="3"/>
  <c r="GL16" i="3"/>
  <c r="GK16" i="3"/>
  <c r="GO15" i="3"/>
  <c r="GN15" i="3"/>
  <c r="GM15" i="3"/>
  <c r="GL15" i="3"/>
  <c r="GK15" i="3"/>
  <c r="GO9" i="3"/>
  <c r="GN9" i="3"/>
  <c r="GM9" i="3"/>
  <c r="GL9" i="3"/>
  <c r="GK9" i="3"/>
  <c r="IX31" i="3"/>
  <c r="IY26" i="3"/>
  <c r="IY25" i="3"/>
  <c r="IX25" i="3"/>
  <c r="IY24" i="3"/>
  <c r="IX24" i="3"/>
  <c r="IY23" i="3"/>
  <c r="IY20" i="3"/>
  <c r="IY19" i="3"/>
  <c r="IY9" i="3"/>
  <c r="IX9" i="3"/>
  <c r="GJ29" i="3"/>
  <c r="GJ28" i="3" s="1"/>
  <c r="GJ27" i="3"/>
  <c r="GJ26" i="3"/>
  <c r="GJ14" i="3"/>
  <c r="GJ9" i="3"/>
  <c r="GG33" i="3"/>
  <c r="GG32" i="3"/>
  <c r="GG31" i="3"/>
  <c r="GG30" i="3"/>
  <c r="GG29" i="3"/>
  <c r="GG27" i="3"/>
  <c r="GG23" i="3"/>
  <c r="GG21" i="3"/>
  <c r="GG20" i="3"/>
  <c r="GG18" i="3"/>
  <c r="GG17" i="3"/>
  <c r="GG16" i="3"/>
  <c r="GG15" i="3"/>
  <c r="GG26" i="3"/>
  <c r="GG25" i="3"/>
  <c r="GG24" i="3"/>
  <c r="GG19" i="3"/>
  <c r="GF31" i="3"/>
  <c r="GF29" i="3"/>
  <c r="GF27" i="3"/>
  <c r="GF22" i="3" s="1"/>
  <c r="GF14" i="3"/>
  <c r="GF9" i="3"/>
  <c r="DF33" i="3"/>
  <c r="DE33" i="3"/>
  <c r="DD33" i="3"/>
  <c r="DC33" i="3"/>
  <c r="DB33" i="3"/>
  <c r="DA33" i="3"/>
  <c r="CZ33" i="3"/>
  <c r="CY33" i="3"/>
  <c r="CX33" i="3"/>
  <c r="CW33" i="3"/>
  <c r="CV33" i="3"/>
  <c r="CU33" i="3"/>
  <c r="CT33" i="3"/>
  <c r="CS33" i="3"/>
  <c r="CR33" i="3"/>
  <c r="CQ33" i="3"/>
  <c r="CP33" i="3"/>
  <c r="CO33" i="3"/>
  <c r="CN33" i="3"/>
  <c r="CM33" i="3"/>
  <c r="CL33" i="3"/>
  <c r="CK33" i="3"/>
  <c r="CJ33" i="3"/>
  <c r="CI33" i="3"/>
  <c r="CH33" i="3"/>
  <c r="CG33" i="3"/>
  <c r="CF33" i="3"/>
  <c r="CE33" i="3"/>
  <c r="DF32" i="3"/>
  <c r="DE32" i="3"/>
  <c r="DD32" i="3"/>
  <c r="DC32" i="3"/>
  <c r="DB32" i="3"/>
  <c r="DA32" i="3"/>
  <c r="CZ32" i="3"/>
  <c r="CY32" i="3"/>
  <c r="CX32" i="3"/>
  <c r="CW32" i="3"/>
  <c r="CV32" i="3"/>
  <c r="CU32" i="3"/>
  <c r="CT32" i="3"/>
  <c r="CS32" i="3"/>
  <c r="CR32" i="3"/>
  <c r="CQ32" i="3"/>
  <c r="CP32" i="3"/>
  <c r="CO32" i="3"/>
  <c r="CN32" i="3"/>
  <c r="CM32" i="3"/>
  <c r="CL32" i="3"/>
  <c r="CK32" i="3"/>
  <c r="CJ32" i="3"/>
  <c r="CI32" i="3"/>
  <c r="CH32" i="3"/>
  <c r="CG32" i="3"/>
  <c r="CF32" i="3"/>
  <c r="CE32" i="3"/>
  <c r="DF31" i="3"/>
  <c r="DE31" i="3"/>
  <c r="DD31" i="3"/>
  <c r="DC31" i="3"/>
  <c r="DB31" i="3"/>
  <c r="DA31" i="3"/>
  <c r="CZ31" i="3"/>
  <c r="CY31" i="3"/>
  <c r="CX31" i="3"/>
  <c r="CW31" i="3"/>
  <c r="CV31" i="3"/>
  <c r="CU31" i="3"/>
  <c r="CT31" i="3"/>
  <c r="CS31" i="3"/>
  <c r="CR31" i="3"/>
  <c r="CQ31" i="3"/>
  <c r="CP31" i="3"/>
  <c r="CO31" i="3"/>
  <c r="CN31" i="3"/>
  <c r="CM31" i="3"/>
  <c r="CL31" i="3"/>
  <c r="CK31" i="3"/>
  <c r="CJ31" i="3"/>
  <c r="CI31" i="3"/>
  <c r="CH31" i="3"/>
  <c r="CG31" i="3"/>
  <c r="CF31" i="3"/>
  <c r="CE31" i="3"/>
  <c r="DF30" i="3"/>
  <c r="DE30" i="3"/>
  <c r="DD30" i="3"/>
  <c r="DC30" i="3"/>
  <c r="DB30" i="3"/>
  <c r="DA30" i="3"/>
  <c r="CZ30" i="3"/>
  <c r="CY30" i="3"/>
  <c r="CX30" i="3"/>
  <c r="CW30" i="3"/>
  <c r="CV30" i="3"/>
  <c r="CU30" i="3"/>
  <c r="CT30" i="3"/>
  <c r="CS30" i="3"/>
  <c r="CR30" i="3"/>
  <c r="CQ30" i="3"/>
  <c r="CP30" i="3"/>
  <c r="CO30" i="3"/>
  <c r="CN30" i="3"/>
  <c r="CM30" i="3"/>
  <c r="CL30" i="3"/>
  <c r="CK30" i="3"/>
  <c r="CJ30" i="3"/>
  <c r="CI30" i="3"/>
  <c r="CH30" i="3"/>
  <c r="CG30" i="3"/>
  <c r="CF30" i="3"/>
  <c r="CE30" i="3"/>
  <c r="DF29" i="3"/>
  <c r="DE29" i="3"/>
  <c r="DD29" i="3"/>
  <c r="DC29" i="3"/>
  <c r="DB29" i="3"/>
  <c r="DA29" i="3"/>
  <c r="CZ29" i="3"/>
  <c r="CY29" i="3"/>
  <c r="CX29" i="3"/>
  <c r="CW29" i="3"/>
  <c r="CV29" i="3"/>
  <c r="CU29" i="3"/>
  <c r="CT29" i="3"/>
  <c r="CS29" i="3"/>
  <c r="CR29" i="3"/>
  <c r="CQ29" i="3"/>
  <c r="CP29" i="3"/>
  <c r="CO29" i="3"/>
  <c r="CN29" i="3"/>
  <c r="CM29" i="3"/>
  <c r="CL29" i="3"/>
  <c r="CK29" i="3"/>
  <c r="CJ29" i="3"/>
  <c r="CI29" i="3"/>
  <c r="CH29" i="3"/>
  <c r="CG29" i="3"/>
  <c r="CF29" i="3"/>
  <c r="CE29" i="3"/>
  <c r="DF27" i="3"/>
  <c r="DE27" i="3"/>
  <c r="DD27" i="3"/>
  <c r="DC27" i="3"/>
  <c r="DB27" i="3"/>
  <c r="DA27" i="3"/>
  <c r="CZ27" i="3"/>
  <c r="CY27" i="3"/>
  <c r="CX27" i="3"/>
  <c r="CW27" i="3"/>
  <c r="CV27" i="3"/>
  <c r="CU27" i="3"/>
  <c r="CT27" i="3"/>
  <c r="CS27" i="3"/>
  <c r="CR27" i="3"/>
  <c r="CQ27" i="3"/>
  <c r="CP27" i="3"/>
  <c r="CO27" i="3"/>
  <c r="CN27" i="3"/>
  <c r="CM27" i="3"/>
  <c r="CL27" i="3"/>
  <c r="CK27" i="3"/>
  <c r="CJ27" i="3"/>
  <c r="CI27" i="3"/>
  <c r="CH27" i="3"/>
  <c r="CG27" i="3"/>
  <c r="CF27" i="3"/>
  <c r="CE27" i="3"/>
  <c r="DF26" i="3"/>
  <c r="DE26" i="3"/>
  <c r="DD26" i="3"/>
  <c r="DC26" i="3"/>
  <c r="DB26" i="3"/>
  <c r="DA26" i="3"/>
  <c r="CZ26" i="3"/>
  <c r="CY26" i="3"/>
  <c r="CX26" i="3"/>
  <c r="CW26" i="3"/>
  <c r="CV26" i="3"/>
  <c r="CU26" i="3"/>
  <c r="CT26" i="3"/>
  <c r="CS26" i="3"/>
  <c r="CR26" i="3"/>
  <c r="CQ26" i="3"/>
  <c r="CP26" i="3"/>
  <c r="CO26" i="3"/>
  <c r="CN26" i="3"/>
  <c r="CM26" i="3"/>
  <c r="CL26" i="3"/>
  <c r="CK26" i="3"/>
  <c r="CJ26" i="3"/>
  <c r="CI26" i="3"/>
  <c r="CH26" i="3"/>
  <c r="CG26" i="3"/>
  <c r="CF26" i="3"/>
  <c r="CE26" i="3"/>
  <c r="DF25" i="3"/>
  <c r="DE25" i="3"/>
  <c r="DD25" i="3"/>
  <c r="DC25" i="3"/>
  <c r="DB25" i="3"/>
  <c r="DA25" i="3"/>
  <c r="CZ25" i="3"/>
  <c r="CY25" i="3"/>
  <c r="CX25" i="3"/>
  <c r="CW25" i="3"/>
  <c r="CV25" i="3"/>
  <c r="CU25" i="3"/>
  <c r="CT25" i="3"/>
  <c r="CS25" i="3"/>
  <c r="CR25" i="3"/>
  <c r="CQ25" i="3"/>
  <c r="CP25" i="3"/>
  <c r="CO25" i="3"/>
  <c r="CN25" i="3"/>
  <c r="CM25" i="3"/>
  <c r="CL25" i="3"/>
  <c r="CK25" i="3"/>
  <c r="CJ25" i="3"/>
  <c r="CI25" i="3"/>
  <c r="CH25" i="3"/>
  <c r="CG25" i="3"/>
  <c r="CF25" i="3"/>
  <c r="CE25" i="3"/>
  <c r="DF24" i="3"/>
  <c r="DE24" i="3"/>
  <c r="DD24" i="3"/>
  <c r="DC24" i="3"/>
  <c r="DB24" i="3"/>
  <c r="DA24" i="3"/>
  <c r="CZ24" i="3"/>
  <c r="CY24" i="3"/>
  <c r="CX24" i="3"/>
  <c r="CW24" i="3"/>
  <c r="CV24" i="3"/>
  <c r="CU24" i="3"/>
  <c r="CT24" i="3"/>
  <c r="CS24" i="3"/>
  <c r="CR24" i="3"/>
  <c r="CQ24" i="3"/>
  <c r="CP24" i="3"/>
  <c r="CO24" i="3"/>
  <c r="CN24" i="3"/>
  <c r="CM24" i="3"/>
  <c r="CL24" i="3"/>
  <c r="CK24" i="3"/>
  <c r="CJ24" i="3"/>
  <c r="CI24" i="3"/>
  <c r="CH24" i="3"/>
  <c r="CG24" i="3"/>
  <c r="CF24" i="3"/>
  <c r="CE24" i="3"/>
  <c r="DF23" i="3"/>
  <c r="DE23" i="3"/>
  <c r="DD23" i="3"/>
  <c r="DC23" i="3"/>
  <c r="DB23" i="3"/>
  <c r="DA23" i="3"/>
  <c r="CZ23" i="3"/>
  <c r="CY23" i="3"/>
  <c r="CX23" i="3"/>
  <c r="CW23" i="3"/>
  <c r="CV23" i="3"/>
  <c r="CU23" i="3"/>
  <c r="CT23" i="3"/>
  <c r="CS23" i="3"/>
  <c r="CR23" i="3"/>
  <c r="CQ23" i="3"/>
  <c r="CP23" i="3"/>
  <c r="CO23" i="3"/>
  <c r="CN23" i="3"/>
  <c r="CM23" i="3"/>
  <c r="CL23" i="3"/>
  <c r="CK23" i="3"/>
  <c r="CJ23" i="3"/>
  <c r="CI23" i="3"/>
  <c r="CH23" i="3"/>
  <c r="CG23" i="3"/>
  <c r="CF23" i="3"/>
  <c r="CE23" i="3"/>
  <c r="DF21" i="3"/>
  <c r="DE21" i="3"/>
  <c r="DD21" i="3"/>
  <c r="DC21" i="3"/>
  <c r="DB21" i="3"/>
  <c r="DA21" i="3"/>
  <c r="CZ21" i="3"/>
  <c r="CY21" i="3"/>
  <c r="CX21" i="3"/>
  <c r="CW21" i="3"/>
  <c r="CV21" i="3"/>
  <c r="CU21" i="3"/>
  <c r="CT21" i="3"/>
  <c r="CS21" i="3"/>
  <c r="CR21" i="3"/>
  <c r="CQ21" i="3"/>
  <c r="CP21" i="3"/>
  <c r="CO21" i="3"/>
  <c r="CN21" i="3"/>
  <c r="CM21" i="3"/>
  <c r="CL21" i="3"/>
  <c r="CK21" i="3"/>
  <c r="CJ21" i="3"/>
  <c r="CI21" i="3"/>
  <c r="CH21" i="3"/>
  <c r="CG21" i="3"/>
  <c r="CF21" i="3"/>
  <c r="CE21" i="3"/>
  <c r="DF20" i="3"/>
  <c r="DE20" i="3"/>
  <c r="DD20" i="3"/>
  <c r="DC20" i="3"/>
  <c r="DB20" i="3"/>
  <c r="DA20" i="3"/>
  <c r="CZ20" i="3"/>
  <c r="CY20" i="3"/>
  <c r="CX20" i="3"/>
  <c r="CW20" i="3"/>
  <c r="CV20" i="3"/>
  <c r="CU20" i="3"/>
  <c r="CT20" i="3"/>
  <c r="CS20" i="3"/>
  <c r="CR20" i="3"/>
  <c r="CQ20" i="3"/>
  <c r="CP20" i="3"/>
  <c r="CO20" i="3"/>
  <c r="CN20" i="3"/>
  <c r="CM20" i="3"/>
  <c r="CL20" i="3"/>
  <c r="CK20" i="3"/>
  <c r="CJ20" i="3"/>
  <c r="CI20" i="3"/>
  <c r="CH20" i="3"/>
  <c r="CG20" i="3"/>
  <c r="CF20" i="3"/>
  <c r="CE20" i="3"/>
  <c r="DF19" i="3"/>
  <c r="DE19" i="3"/>
  <c r="DD19" i="3"/>
  <c r="DC19" i="3"/>
  <c r="DB19" i="3"/>
  <c r="DA19" i="3"/>
  <c r="CZ19" i="3"/>
  <c r="CY19" i="3"/>
  <c r="CX19" i="3"/>
  <c r="CW19" i="3"/>
  <c r="CV19" i="3"/>
  <c r="CU19" i="3"/>
  <c r="CT19" i="3"/>
  <c r="CS19" i="3"/>
  <c r="CR19" i="3"/>
  <c r="CQ19" i="3"/>
  <c r="CP19" i="3"/>
  <c r="CO19" i="3"/>
  <c r="CN19" i="3"/>
  <c r="CM19" i="3"/>
  <c r="CL19" i="3"/>
  <c r="CK19" i="3"/>
  <c r="CJ19" i="3"/>
  <c r="CI19" i="3"/>
  <c r="CH19" i="3"/>
  <c r="CG19" i="3"/>
  <c r="CF19" i="3"/>
  <c r="CE19" i="3"/>
  <c r="DF18" i="3"/>
  <c r="DE18" i="3"/>
  <c r="DD18" i="3"/>
  <c r="DC18" i="3"/>
  <c r="DB18" i="3"/>
  <c r="DA18" i="3"/>
  <c r="CZ18" i="3"/>
  <c r="CY18" i="3"/>
  <c r="CX18" i="3"/>
  <c r="CW18" i="3"/>
  <c r="CV18" i="3"/>
  <c r="CU18" i="3"/>
  <c r="CT18" i="3"/>
  <c r="CS18" i="3"/>
  <c r="CR18" i="3"/>
  <c r="CQ18" i="3"/>
  <c r="CP18" i="3"/>
  <c r="CO18" i="3"/>
  <c r="CN18" i="3"/>
  <c r="CM18" i="3"/>
  <c r="CL18" i="3"/>
  <c r="CK18" i="3"/>
  <c r="CJ18" i="3"/>
  <c r="CI18" i="3"/>
  <c r="CH18" i="3"/>
  <c r="CG18" i="3"/>
  <c r="CF18" i="3"/>
  <c r="CE18" i="3"/>
  <c r="DF17" i="3"/>
  <c r="DE17" i="3"/>
  <c r="DD17" i="3"/>
  <c r="DC17" i="3"/>
  <c r="DB17" i="3"/>
  <c r="DA17" i="3"/>
  <c r="CZ17" i="3"/>
  <c r="CY17" i="3"/>
  <c r="CX17" i="3"/>
  <c r="CW17" i="3"/>
  <c r="CV17" i="3"/>
  <c r="CU17" i="3"/>
  <c r="CT17" i="3"/>
  <c r="CS17" i="3"/>
  <c r="CR17" i="3"/>
  <c r="CQ17" i="3"/>
  <c r="CP17" i="3"/>
  <c r="CO17" i="3"/>
  <c r="CN17" i="3"/>
  <c r="CM17" i="3"/>
  <c r="CL17" i="3"/>
  <c r="CK17" i="3"/>
  <c r="CJ17" i="3"/>
  <c r="CI17" i="3"/>
  <c r="CH17" i="3"/>
  <c r="CG17" i="3"/>
  <c r="CF17" i="3"/>
  <c r="CE17" i="3"/>
  <c r="DF16" i="3"/>
  <c r="DE16" i="3"/>
  <c r="DD16" i="3"/>
  <c r="DC16" i="3"/>
  <c r="DB16" i="3"/>
  <c r="DA16" i="3"/>
  <c r="CZ16" i="3"/>
  <c r="CY16" i="3"/>
  <c r="CX16" i="3"/>
  <c r="CW16" i="3"/>
  <c r="CV16" i="3"/>
  <c r="CU16" i="3"/>
  <c r="CT16" i="3"/>
  <c r="CS16" i="3"/>
  <c r="CR16" i="3"/>
  <c r="CQ16" i="3"/>
  <c r="CP16" i="3"/>
  <c r="CO16" i="3"/>
  <c r="CN16" i="3"/>
  <c r="CM16" i="3"/>
  <c r="CL16" i="3"/>
  <c r="CK16" i="3"/>
  <c r="CJ16" i="3"/>
  <c r="CI16" i="3"/>
  <c r="CH16" i="3"/>
  <c r="CG16" i="3"/>
  <c r="CF16" i="3"/>
  <c r="CE16" i="3"/>
  <c r="DF15" i="3"/>
  <c r="DE15" i="3"/>
  <c r="DD15" i="3"/>
  <c r="DC15" i="3"/>
  <c r="DB15" i="3"/>
  <c r="DA15" i="3"/>
  <c r="CZ15" i="3"/>
  <c r="CY15" i="3"/>
  <c r="CX15" i="3"/>
  <c r="CW15" i="3"/>
  <c r="CV15" i="3"/>
  <c r="CU15" i="3"/>
  <c r="CT15" i="3"/>
  <c r="CS15" i="3"/>
  <c r="CR15" i="3"/>
  <c r="CQ15" i="3"/>
  <c r="CP15" i="3"/>
  <c r="CO15" i="3"/>
  <c r="CN15" i="3"/>
  <c r="CM15" i="3"/>
  <c r="CL15" i="3"/>
  <c r="CK15" i="3"/>
  <c r="CJ15" i="3"/>
  <c r="CI15" i="3"/>
  <c r="CH15" i="3"/>
  <c r="CG15" i="3"/>
  <c r="CF15" i="3"/>
  <c r="CE15" i="3"/>
  <c r="FG33" i="3"/>
  <c r="FF33" i="3"/>
  <c r="FE33" i="3"/>
  <c r="FD33" i="3"/>
  <c r="FC33" i="3"/>
  <c r="FB33" i="3"/>
  <c r="FA33" i="3"/>
  <c r="EZ33" i="3"/>
  <c r="EY33" i="3"/>
  <c r="EX33" i="3"/>
  <c r="EW33" i="3"/>
  <c r="EV33" i="3"/>
  <c r="EU33" i="3"/>
  <c r="ET33" i="3"/>
  <c r="ES33" i="3"/>
  <c r="ER33" i="3"/>
  <c r="EQ33" i="3"/>
  <c r="EP33" i="3"/>
  <c r="EO33" i="3"/>
  <c r="EN33" i="3"/>
  <c r="EM33" i="3"/>
  <c r="EL33" i="3"/>
  <c r="EK33" i="3"/>
  <c r="EJ33" i="3"/>
  <c r="EI33" i="3"/>
  <c r="EH33" i="3"/>
  <c r="EG33" i="3"/>
  <c r="EF33" i="3"/>
  <c r="EE33" i="3"/>
  <c r="ED33" i="3"/>
  <c r="EC33" i="3"/>
  <c r="EB33" i="3"/>
  <c r="FG32" i="3"/>
  <c r="FF32" i="3"/>
  <c r="FE32" i="3"/>
  <c r="FD32" i="3"/>
  <c r="FC32" i="3"/>
  <c r="FB32" i="3"/>
  <c r="FA32" i="3"/>
  <c r="EZ32" i="3"/>
  <c r="EY32" i="3"/>
  <c r="EX32" i="3"/>
  <c r="EW32" i="3"/>
  <c r="EV32" i="3"/>
  <c r="EU32" i="3"/>
  <c r="ET32" i="3"/>
  <c r="ES32" i="3"/>
  <c r="ER32" i="3"/>
  <c r="EQ32" i="3"/>
  <c r="EP32" i="3"/>
  <c r="EO32" i="3"/>
  <c r="EN32" i="3"/>
  <c r="EM32" i="3"/>
  <c r="EL32" i="3"/>
  <c r="EK32" i="3"/>
  <c r="EJ32" i="3"/>
  <c r="EI32" i="3"/>
  <c r="EH32" i="3"/>
  <c r="EG32" i="3"/>
  <c r="EF32" i="3"/>
  <c r="EE32" i="3"/>
  <c r="ED32" i="3"/>
  <c r="EC32" i="3"/>
  <c r="EB32" i="3"/>
  <c r="FG31" i="3"/>
  <c r="FF31" i="3"/>
  <c r="FE31" i="3"/>
  <c r="FD31" i="3"/>
  <c r="FC31" i="3"/>
  <c r="FB31" i="3"/>
  <c r="FA31" i="3"/>
  <c r="EZ31" i="3"/>
  <c r="EY31" i="3"/>
  <c r="EX31" i="3"/>
  <c r="EW31" i="3"/>
  <c r="EV31" i="3"/>
  <c r="EU31" i="3"/>
  <c r="ET31" i="3"/>
  <c r="ES31" i="3"/>
  <c r="ER31" i="3"/>
  <c r="EQ31" i="3"/>
  <c r="EP31" i="3"/>
  <c r="EO31" i="3"/>
  <c r="EN31" i="3"/>
  <c r="EM31" i="3"/>
  <c r="EL31" i="3"/>
  <c r="EK31" i="3"/>
  <c r="EJ31" i="3"/>
  <c r="EI31" i="3"/>
  <c r="EH31" i="3"/>
  <c r="EG31" i="3"/>
  <c r="EF31" i="3"/>
  <c r="EE31" i="3"/>
  <c r="ED31" i="3"/>
  <c r="EC31" i="3"/>
  <c r="EB31" i="3"/>
  <c r="FG30" i="3"/>
  <c r="FF30" i="3"/>
  <c r="FE30" i="3"/>
  <c r="FD30" i="3"/>
  <c r="FC30" i="3"/>
  <c r="FB30" i="3"/>
  <c r="FA30" i="3"/>
  <c r="EZ30" i="3"/>
  <c r="EY30" i="3"/>
  <c r="EX30" i="3"/>
  <c r="EW30" i="3"/>
  <c r="EV30" i="3"/>
  <c r="EU30" i="3"/>
  <c r="ET30" i="3"/>
  <c r="ES30" i="3"/>
  <c r="ER30" i="3"/>
  <c r="EQ30" i="3"/>
  <c r="EP30" i="3"/>
  <c r="EO30" i="3"/>
  <c r="EN30" i="3"/>
  <c r="EM30" i="3"/>
  <c r="EL30" i="3"/>
  <c r="EK30" i="3"/>
  <c r="EJ30" i="3"/>
  <c r="EI30" i="3"/>
  <c r="EH30" i="3"/>
  <c r="EG30" i="3"/>
  <c r="EF30" i="3"/>
  <c r="EE30" i="3"/>
  <c r="ED30" i="3"/>
  <c r="EC30" i="3"/>
  <c r="EB30" i="3"/>
  <c r="FG29" i="3"/>
  <c r="FF29" i="3"/>
  <c r="FE29" i="3"/>
  <c r="FE28" i="3" s="1"/>
  <c r="FD29" i="3"/>
  <c r="FC29" i="3"/>
  <c r="FC28" i="3" s="1"/>
  <c r="FB29" i="3"/>
  <c r="FA29" i="3"/>
  <c r="FA28" i="3" s="1"/>
  <c r="EZ29" i="3"/>
  <c r="EY29" i="3"/>
  <c r="EY28" i="3" s="1"/>
  <c r="EX29" i="3"/>
  <c r="EW29" i="3"/>
  <c r="EV29" i="3"/>
  <c r="EU29" i="3"/>
  <c r="ET29" i="3"/>
  <c r="ES29" i="3"/>
  <c r="ES28" i="3" s="1"/>
  <c r="ER29" i="3"/>
  <c r="EQ29" i="3"/>
  <c r="EP29" i="3"/>
  <c r="EO29" i="3"/>
  <c r="EO28" i="3" s="1"/>
  <c r="EN29" i="3"/>
  <c r="EM29" i="3"/>
  <c r="EL29" i="3"/>
  <c r="EK29" i="3"/>
  <c r="EK28" i="3" s="1"/>
  <c r="EJ29" i="3"/>
  <c r="EI29" i="3"/>
  <c r="EH29" i="3"/>
  <c r="EG29" i="3"/>
  <c r="EG28" i="3" s="1"/>
  <c r="EF29" i="3"/>
  <c r="EE29" i="3"/>
  <c r="EE28" i="3" s="1"/>
  <c r="ED29" i="3"/>
  <c r="EC29" i="3"/>
  <c r="EC28" i="3" s="1"/>
  <c r="EB29" i="3"/>
  <c r="FG28" i="3"/>
  <c r="FG27" i="3"/>
  <c r="FF27" i="3"/>
  <c r="FE27" i="3"/>
  <c r="FD27" i="3"/>
  <c r="FC27" i="3"/>
  <c r="FB27" i="3"/>
  <c r="FA27" i="3"/>
  <c r="EZ27" i="3"/>
  <c r="EY27" i="3"/>
  <c r="EX27" i="3"/>
  <c r="EW27" i="3"/>
  <c r="EV27" i="3"/>
  <c r="EU27" i="3"/>
  <c r="ET27" i="3"/>
  <c r="ES27" i="3"/>
  <c r="ER27" i="3"/>
  <c r="EQ27" i="3"/>
  <c r="EP27" i="3"/>
  <c r="EO27" i="3"/>
  <c r="EN27" i="3"/>
  <c r="EM27" i="3"/>
  <c r="EL27" i="3"/>
  <c r="EK27" i="3"/>
  <c r="EJ27" i="3"/>
  <c r="EI27" i="3"/>
  <c r="EH27" i="3"/>
  <c r="EG27" i="3"/>
  <c r="EF27" i="3"/>
  <c r="EE27" i="3"/>
  <c r="ED27" i="3"/>
  <c r="EC27" i="3"/>
  <c r="EB27" i="3"/>
  <c r="FG26" i="3"/>
  <c r="FF26" i="3"/>
  <c r="FE26" i="3"/>
  <c r="FD26" i="3"/>
  <c r="FC26" i="3"/>
  <c r="FB26" i="3"/>
  <c r="FA26" i="3"/>
  <c r="EZ26" i="3"/>
  <c r="EY26" i="3"/>
  <c r="EX26" i="3"/>
  <c r="EW26" i="3"/>
  <c r="EV26" i="3"/>
  <c r="EU26" i="3"/>
  <c r="ET26" i="3"/>
  <c r="ES26" i="3"/>
  <c r="ER26" i="3"/>
  <c r="EQ26" i="3"/>
  <c r="EP26" i="3"/>
  <c r="EO26" i="3"/>
  <c r="EN26" i="3"/>
  <c r="EM26" i="3"/>
  <c r="EL26" i="3"/>
  <c r="EK26" i="3"/>
  <c r="EJ26" i="3"/>
  <c r="EI26" i="3"/>
  <c r="EH26" i="3"/>
  <c r="EG26" i="3"/>
  <c r="EF26" i="3"/>
  <c r="EE26" i="3"/>
  <c r="ED26" i="3"/>
  <c r="EC26" i="3"/>
  <c r="EB26" i="3"/>
  <c r="FG25" i="3"/>
  <c r="FF25" i="3"/>
  <c r="FE25" i="3"/>
  <c r="FD25" i="3"/>
  <c r="FC25" i="3"/>
  <c r="FB25" i="3"/>
  <c r="FA25" i="3"/>
  <c r="EZ25" i="3"/>
  <c r="EY25" i="3"/>
  <c r="EX25" i="3"/>
  <c r="EW25" i="3"/>
  <c r="EV25" i="3"/>
  <c r="EU25" i="3"/>
  <c r="ET25" i="3"/>
  <c r="ES25" i="3"/>
  <c r="ER25" i="3"/>
  <c r="EQ25" i="3"/>
  <c r="EP25" i="3"/>
  <c r="EO25" i="3"/>
  <c r="EN25" i="3"/>
  <c r="EM25" i="3"/>
  <c r="EL25" i="3"/>
  <c r="EK25" i="3"/>
  <c r="EJ25" i="3"/>
  <c r="EI25" i="3"/>
  <c r="EH25" i="3"/>
  <c r="EG25" i="3"/>
  <c r="EF25" i="3"/>
  <c r="EE25" i="3"/>
  <c r="ED25" i="3"/>
  <c r="EC25" i="3"/>
  <c r="EB25" i="3"/>
  <c r="FG24" i="3"/>
  <c r="FF24" i="3"/>
  <c r="FE24" i="3"/>
  <c r="FD24" i="3"/>
  <c r="FC24" i="3"/>
  <c r="FB24" i="3"/>
  <c r="FA24" i="3"/>
  <c r="EZ24" i="3"/>
  <c r="EY24" i="3"/>
  <c r="EX24" i="3"/>
  <c r="EW24" i="3"/>
  <c r="EV24" i="3"/>
  <c r="EU24" i="3"/>
  <c r="ET24" i="3"/>
  <c r="ES24" i="3"/>
  <c r="ER24" i="3"/>
  <c r="EQ24" i="3"/>
  <c r="EP24" i="3"/>
  <c r="EO24" i="3"/>
  <c r="EN24" i="3"/>
  <c r="EM24" i="3"/>
  <c r="EL24" i="3"/>
  <c r="EK24" i="3"/>
  <c r="EJ24" i="3"/>
  <c r="EI24" i="3"/>
  <c r="EH24" i="3"/>
  <c r="EG24" i="3"/>
  <c r="EF24" i="3"/>
  <c r="EE24" i="3"/>
  <c r="ED24" i="3"/>
  <c r="EC24" i="3"/>
  <c r="EB24" i="3"/>
  <c r="FG23" i="3"/>
  <c r="FF23" i="3"/>
  <c r="FE23" i="3"/>
  <c r="FD23" i="3"/>
  <c r="FD22" i="3" s="1"/>
  <c r="FC23" i="3"/>
  <c r="FB23" i="3"/>
  <c r="FB22" i="3" s="1"/>
  <c r="FA23" i="3"/>
  <c r="EZ23" i="3"/>
  <c r="EZ22" i="3" s="1"/>
  <c r="EY23" i="3"/>
  <c r="EX23" i="3"/>
  <c r="EX22" i="3" s="1"/>
  <c r="EW23" i="3"/>
  <c r="EV23" i="3"/>
  <c r="EV22" i="3" s="1"/>
  <c r="EU23" i="3"/>
  <c r="ET23" i="3"/>
  <c r="ET22" i="3" s="1"/>
  <c r="ES23" i="3"/>
  <c r="ER23" i="3"/>
  <c r="ER22" i="3" s="1"/>
  <c r="EQ23" i="3"/>
  <c r="EP23" i="3"/>
  <c r="EP22" i="3" s="1"/>
  <c r="EO23" i="3"/>
  <c r="EN23" i="3"/>
  <c r="EN22" i="3" s="1"/>
  <c r="EM23" i="3"/>
  <c r="EL23" i="3"/>
  <c r="EL22" i="3" s="1"/>
  <c r="EK23" i="3"/>
  <c r="EJ23" i="3"/>
  <c r="EJ22" i="3" s="1"/>
  <c r="EI23" i="3"/>
  <c r="EI22" i="3" s="1"/>
  <c r="EH23" i="3"/>
  <c r="EH22" i="3" s="1"/>
  <c r="EG23" i="3"/>
  <c r="EF23" i="3"/>
  <c r="EF22" i="3" s="1"/>
  <c r="EE23" i="3"/>
  <c r="ED23" i="3"/>
  <c r="ED22" i="3" s="1"/>
  <c r="EC23" i="3"/>
  <c r="EB23" i="3"/>
  <c r="EB22" i="3" s="1"/>
  <c r="EQ22" i="3"/>
  <c r="FG21" i="3"/>
  <c r="FF21" i="3"/>
  <c r="FE21" i="3"/>
  <c r="FD21" i="3"/>
  <c r="FC21" i="3"/>
  <c r="FB21" i="3"/>
  <c r="FA21" i="3"/>
  <c r="EZ21" i="3"/>
  <c r="EY21" i="3"/>
  <c r="EX21" i="3"/>
  <c r="EW21" i="3"/>
  <c r="EV21" i="3"/>
  <c r="EU21" i="3"/>
  <c r="ET21" i="3"/>
  <c r="ES21" i="3"/>
  <c r="ER21" i="3"/>
  <c r="EQ21" i="3"/>
  <c r="EP21" i="3"/>
  <c r="EO21" i="3"/>
  <c r="EN21" i="3"/>
  <c r="EM21" i="3"/>
  <c r="EL21" i="3"/>
  <c r="EK21" i="3"/>
  <c r="EJ21" i="3"/>
  <c r="EI21" i="3"/>
  <c r="EH21" i="3"/>
  <c r="EG21" i="3"/>
  <c r="EF21" i="3"/>
  <c r="EE21" i="3"/>
  <c r="ED21" i="3"/>
  <c r="EC21" i="3"/>
  <c r="EB21" i="3"/>
  <c r="FG20" i="3"/>
  <c r="FF20" i="3"/>
  <c r="FE20" i="3"/>
  <c r="FD20" i="3"/>
  <c r="FC20" i="3"/>
  <c r="FB20" i="3"/>
  <c r="FA20" i="3"/>
  <c r="EZ20" i="3"/>
  <c r="EY20" i="3"/>
  <c r="EX20" i="3"/>
  <c r="EW20" i="3"/>
  <c r="EV20" i="3"/>
  <c r="EU20" i="3"/>
  <c r="ET20" i="3"/>
  <c r="ES20" i="3"/>
  <c r="ER20" i="3"/>
  <c r="EQ20" i="3"/>
  <c r="EP20" i="3"/>
  <c r="EO20" i="3"/>
  <c r="EN20" i="3"/>
  <c r="EM20" i="3"/>
  <c r="EL20" i="3"/>
  <c r="EK20" i="3"/>
  <c r="EJ20" i="3"/>
  <c r="EI20" i="3"/>
  <c r="EH20" i="3"/>
  <c r="EG20" i="3"/>
  <c r="EF20" i="3"/>
  <c r="EE20" i="3"/>
  <c r="ED20" i="3"/>
  <c r="EC20" i="3"/>
  <c r="EB20" i="3"/>
  <c r="FG19" i="3"/>
  <c r="FF19" i="3"/>
  <c r="FE19" i="3"/>
  <c r="FD19" i="3"/>
  <c r="FC19" i="3"/>
  <c r="FB19" i="3"/>
  <c r="FA19" i="3"/>
  <c r="EZ19" i="3"/>
  <c r="EY19" i="3"/>
  <c r="EX19" i="3"/>
  <c r="EW19" i="3"/>
  <c r="EV19" i="3"/>
  <c r="EU19" i="3"/>
  <c r="ET19" i="3"/>
  <c r="ES19" i="3"/>
  <c r="ER19" i="3"/>
  <c r="EQ19" i="3"/>
  <c r="EP19" i="3"/>
  <c r="EO19" i="3"/>
  <c r="EN19" i="3"/>
  <c r="EM19" i="3"/>
  <c r="EL19" i="3"/>
  <c r="EK19" i="3"/>
  <c r="EJ19" i="3"/>
  <c r="EI19" i="3"/>
  <c r="EH19" i="3"/>
  <c r="EG19" i="3"/>
  <c r="EF19" i="3"/>
  <c r="EE19" i="3"/>
  <c r="ED19" i="3"/>
  <c r="EC19" i="3"/>
  <c r="EB19" i="3"/>
  <c r="FG18" i="3"/>
  <c r="FF18" i="3"/>
  <c r="FE18" i="3"/>
  <c r="FD18" i="3"/>
  <c r="FC18" i="3"/>
  <c r="FB18" i="3"/>
  <c r="FA18" i="3"/>
  <c r="EZ18" i="3"/>
  <c r="EY18" i="3"/>
  <c r="EX18" i="3"/>
  <c r="EW18" i="3"/>
  <c r="EV18" i="3"/>
  <c r="EU18" i="3"/>
  <c r="ET18" i="3"/>
  <c r="ES18" i="3"/>
  <c r="ER18" i="3"/>
  <c r="EQ18" i="3"/>
  <c r="EP18" i="3"/>
  <c r="EO18" i="3"/>
  <c r="EN18" i="3"/>
  <c r="EM18" i="3"/>
  <c r="EL18" i="3"/>
  <c r="EK18" i="3"/>
  <c r="EJ18" i="3"/>
  <c r="EI18" i="3"/>
  <c r="EH18" i="3"/>
  <c r="EG18" i="3"/>
  <c r="EF18" i="3"/>
  <c r="EE18" i="3"/>
  <c r="ED18" i="3"/>
  <c r="EC18" i="3"/>
  <c r="EB18" i="3"/>
  <c r="FG17" i="3"/>
  <c r="FF17" i="3"/>
  <c r="FE17" i="3"/>
  <c r="FD17" i="3"/>
  <c r="FC17" i="3"/>
  <c r="FB17" i="3"/>
  <c r="FA17" i="3"/>
  <c r="EZ17" i="3"/>
  <c r="EY17" i="3"/>
  <c r="EX17" i="3"/>
  <c r="EW17" i="3"/>
  <c r="EV17" i="3"/>
  <c r="EU17" i="3"/>
  <c r="ET17" i="3"/>
  <c r="ES17" i="3"/>
  <c r="ER17" i="3"/>
  <c r="EQ17" i="3"/>
  <c r="EP17" i="3"/>
  <c r="EO17" i="3"/>
  <c r="EN17" i="3"/>
  <c r="EM17" i="3"/>
  <c r="EL17" i="3"/>
  <c r="EK17" i="3"/>
  <c r="EJ17" i="3"/>
  <c r="EI17" i="3"/>
  <c r="EH17" i="3"/>
  <c r="EG17" i="3"/>
  <c r="EF17" i="3"/>
  <c r="EE17" i="3"/>
  <c r="ED17" i="3"/>
  <c r="EC17" i="3"/>
  <c r="EB17" i="3"/>
  <c r="FG16" i="3"/>
  <c r="FF16" i="3"/>
  <c r="FE16" i="3"/>
  <c r="FD16" i="3"/>
  <c r="FC16" i="3"/>
  <c r="FB16" i="3"/>
  <c r="FA16" i="3"/>
  <c r="EZ16" i="3"/>
  <c r="EY16" i="3"/>
  <c r="EX16" i="3"/>
  <c r="EW16" i="3"/>
  <c r="EV16" i="3"/>
  <c r="EU16" i="3"/>
  <c r="ET16" i="3"/>
  <c r="ES16" i="3"/>
  <c r="ER16" i="3"/>
  <c r="EQ16" i="3"/>
  <c r="EP16" i="3"/>
  <c r="EO16" i="3"/>
  <c r="EN16" i="3"/>
  <c r="EM16" i="3"/>
  <c r="EL16" i="3"/>
  <c r="EK16" i="3"/>
  <c r="EJ16" i="3"/>
  <c r="EI16" i="3"/>
  <c r="EH16" i="3"/>
  <c r="EG16" i="3"/>
  <c r="EF16" i="3"/>
  <c r="EE16" i="3"/>
  <c r="ED16" i="3"/>
  <c r="EC16" i="3"/>
  <c r="EB16" i="3"/>
  <c r="FG15" i="3"/>
  <c r="FF15" i="3"/>
  <c r="FF14" i="3" s="1"/>
  <c r="FE15" i="3"/>
  <c r="FD15" i="3"/>
  <c r="FC15" i="3"/>
  <c r="FB15" i="3"/>
  <c r="FA15" i="3"/>
  <c r="EZ15" i="3"/>
  <c r="EY15" i="3"/>
  <c r="EX15" i="3"/>
  <c r="EW15" i="3"/>
  <c r="EV15" i="3"/>
  <c r="EU15" i="3"/>
  <c r="ET15" i="3"/>
  <c r="ES15" i="3"/>
  <c r="ER15" i="3"/>
  <c r="EQ15" i="3"/>
  <c r="EP15" i="3"/>
  <c r="EO15" i="3"/>
  <c r="EN15" i="3"/>
  <c r="EM15" i="3"/>
  <c r="EL15" i="3"/>
  <c r="EK15" i="3"/>
  <c r="EJ15" i="3"/>
  <c r="EI15" i="3"/>
  <c r="EH15" i="3"/>
  <c r="EG15" i="3"/>
  <c r="EF15" i="3"/>
  <c r="EE15" i="3"/>
  <c r="ED15" i="3"/>
  <c r="EC15" i="3"/>
  <c r="EB15" i="3"/>
  <c r="EA33" i="3"/>
  <c r="DZ33" i="3"/>
  <c r="DY33" i="3"/>
  <c r="DX33" i="3"/>
  <c r="DW33" i="3"/>
  <c r="DV33" i="3"/>
  <c r="DU33" i="3"/>
  <c r="DT33" i="3"/>
  <c r="DS33" i="3"/>
  <c r="DR33" i="3"/>
  <c r="DQ33" i="3"/>
  <c r="DP33" i="3"/>
  <c r="DO33" i="3"/>
  <c r="DN33" i="3"/>
  <c r="DM33" i="3"/>
  <c r="DL33" i="3"/>
  <c r="DK33" i="3"/>
  <c r="DJ33" i="3"/>
  <c r="DI33" i="3"/>
  <c r="DH33" i="3"/>
  <c r="DG33" i="3"/>
  <c r="CD33" i="3"/>
  <c r="CC33" i="3"/>
  <c r="CB33" i="3"/>
  <c r="CA33" i="3"/>
  <c r="BZ33" i="3"/>
  <c r="BY33" i="3"/>
  <c r="BX33" i="3"/>
  <c r="BW33" i="3"/>
  <c r="BV33" i="3"/>
  <c r="BU33" i="3"/>
  <c r="BT33" i="3"/>
  <c r="BS33" i="3"/>
  <c r="BR33" i="3"/>
  <c r="BQ33" i="3"/>
  <c r="BP33" i="3"/>
  <c r="BO33" i="3"/>
  <c r="BN33" i="3"/>
  <c r="BM33" i="3"/>
  <c r="BL33" i="3"/>
  <c r="BK33" i="3"/>
  <c r="EA32" i="3"/>
  <c r="DZ32" i="3"/>
  <c r="DY32" i="3"/>
  <c r="DX32" i="3"/>
  <c r="DW32" i="3"/>
  <c r="DV32" i="3"/>
  <c r="DU32" i="3"/>
  <c r="DT32" i="3"/>
  <c r="DS32" i="3"/>
  <c r="DR32" i="3"/>
  <c r="DQ32" i="3"/>
  <c r="DP32" i="3"/>
  <c r="DO32" i="3"/>
  <c r="DN32" i="3"/>
  <c r="DM32" i="3"/>
  <c r="DL32" i="3"/>
  <c r="DK32" i="3"/>
  <c r="DJ32" i="3"/>
  <c r="DI32" i="3"/>
  <c r="DH32" i="3"/>
  <c r="DG32" i="3"/>
  <c r="CD32" i="3"/>
  <c r="CC32" i="3"/>
  <c r="CB32" i="3"/>
  <c r="CA32" i="3"/>
  <c r="BZ32" i="3"/>
  <c r="BY32" i="3"/>
  <c r="BX32" i="3"/>
  <c r="BW32" i="3"/>
  <c r="BV32" i="3"/>
  <c r="BU32" i="3"/>
  <c r="BT32" i="3"/>
  <c r="BS32" i="3"/>
  <c r="BR32" i="3"/>
  <c r="BQ32" i="3"/>
  <c r="BP32" i="3"/>
  <c r="BO32" i="3"/>
  <c r="BN32" i="3"/>
  <c r="BM32" i="3"/>
  <c r="BL32" i="3"/>
  <c r="BK32" i="3"/>
  <c r="EA31" i="3"/>
  <c r="DZ31" i="3"/>
  <c r="DY31" i="3"/>
  <c r="DX31" i="3"/>
  <c r="DW31" i="3"/>
  <c r="DV31" i="3"/>
  <c r="DU31" i="3"/>
  <c r="DT31" i="3"/>
  <c r="DS31" i="3"/>
  <c r="DR31" i="3"/>
  <c r="DQ31" i="3"/>
  <c r="DP31" i="3"/>
  <c r="DO31" i="3"/>
  <c r="DN31" i="3"/>
  <c r="DM31" i="3"/>
  <c r="DL31" i="3"/>
  <c r="DK31" i="3"/>
  <c r="DJ31" i="3"/>
  <c r="DI31" i="3"/>
  <c r="DH31" i="3"/>
  <c r="DG31" i="3"/>
  <c r="CD31" i="3"/>
  <c r="CC31" i="3"/>
  <c r="CB31" i="3"/>
  <c r="CA31" i="3"/>
  <c r="BZ31" i="3"/>
  <c r="BY31" i="3"/>
  <c r="BX31" i="3"/>
  <c r="BW31" i="3"/>
  <c r="BV31" i="3"/>
  <c r="BU31" i="3"/>
  <c r="BT31" i="3"/>
  <c r="BS31" i="3"/>
  <c r="BR31" i="3"/>
  <c r="BQ31" i="3"/>
  <c r="BP31" i="3"/>
  <c r="BO31" i="3"/>
  <c r="BN31" i="3"/>
  <c r="BM31" i="3"/>
  <c r="BL31" i="3"/>
  <c r="BK31" i="3"/>
  <c r="EA30" i="3"/>
  <c r="DZ30" i="3"/>
  <c r="DY30" i="3"/>
  <c r="DX30" i="3"/>
  <c r="DW30" i="3"/>
  <c r="DV30" i="3"/>
  <c r="DU30" i="3"/>
  <c r="DT30" i="3"/>
  <c r="DS30" i="3"/>
  <c r="DR30" i="3"/>
  <c r="DQ30" i="3"/>
  <c r="DP30" i="3"/>
  <c r="DO30" i="3"/>
  <c r="DN30" i="3"/>
  <c r="DM30" i="3"/>
  <c r="DL30" i="3"/>
  <c r="DK30" i="3"/>
  <c r="DJ30" i="3"/>
  <c r="DI30" i="3"/>
  <c r="DH30" i="3"/>
  <c r="DG30" i="3"/>
  <c r="CD30" i="3"/>
  <c r="CC30" i="3"/>
  <c r="CB30" i="3"/>
  <c r="CA30" i="3"/>
  <c r="BZ30" i="3"/>
  <c r="BY30" i="3"/>
  <c r="BX30" i="3"/>
  <c r="BW30" i="3"/>
  <c r="BV30" i="3"/>
  <c r="BU30" i="3"/>
  <c r="BT30" i="3"/>
  <c r="BS30" i="3"/>
  <c r="BR30" i="3"/>
  <c r="BQ30" i="3"/>
  <c r="BP30" i="3"/>
  <c r="BO30" i="3"/>
  <c r="BN30" i="3"/>
  <c r="BM30" i="3"/>
  <c r="BL30" i="3"/>
  <c r="BK30" i="3"/>
  <c r="EA29" i="3"/>
  <c r="DZ29" i="3"/>
  <c r="DY29" i="3"/>
  <c r="DX29" i="3"/>
  <c r="DW29" i="3"/>
  <c r="DV29" i="3"/>
  <c r="DU29" i="3"/>
  <c r="DT29" i="3"/>
  <c r="DS29" i="3"/>
  <c r="DR29" i="3"/>
  <c r="DQ29" i="3"/>
  <c r="DP29" i="3"/>
  <c r="DO29" i="3"/>
  <c r="DN29" i="3"/>
  <c r="DM29" i="3"/>
  <c r="DL29" i="3"/>
  <c r="DK29" i="3"/>
  <c r="DJ29" i="3"/>
  <c r="DI29" i="3"/>
  <c r="DH29" i="3"/>
  <c r="DG29" i="3"/>
  <c r="CD29" i="3"/>
  <c r="CC29" i="3"/>
  <c r="CB29" i="3"/>
  <c r="CA29" i="3"/>
  <c r="BZ29" i="3"/>
  <c r="BY29" i="3"/>
  <c r="BX29" i="3"/>
  <c r="BW29" i="3"/>
  <c r="BV29" i="3"/>
  <c r="BU29" i="3"/>
  <c r="BT29" i="3"/>
  <c r="BS29" i="3"/>
  <c r="BR29" i="3"/>
  <c r="BQ29" i="3"/>
  <c r="BP29" i="3"/>
  <c r="BO29" i="3"/>
  <c r="BN29" i="3"/>
  <c r="BM29" i="3"/>
  <c r="BL29" i="3"/>
  <c r="BK29" i="3"/>
  <c r="EA27" i="3"/>
  <c r="DZ27" i="3"/>
  <c r="DY27" i="3"/>
  <c r="DX27" i="3"/>
  <c r="DW27" i="3"/>
  <c r="DV27" i="3"/>
  <c r="DU27" i="3"/>
  <c r="DT27" i="3"/>
  <c r="DS27" i="3"/>
  <c r="DR27" i="3"/>
  <c r="DQ27" i="3"/>
  <c r="DP27" i="3"/>
  <c r="DO27" i="3"/>
  <c r="DN27" i="3"/>
  <c r="DM27" i="3"/>
  <c r="DL27" i="3"/>
  <c r="DK27" i="3"/>
  <c r="DJ27" i="3"/>
  <c r="DI27" i="3"/>
  <c r="DH27" i="3"/>
  <c r="DG27" i="3"/>
  <c r="CD27" i="3"/>
  <c r="CC27" i="3"/>
  <c r="CB27" i="3"/>
  <c r="CA27" i="3"/>
  <c r="BZ27" i="3"/>
  <c r="BY27" i="3"/>
  <c r="BX27" i="3"/>
  <c r="BW27" i="3"/>
  <c r="BV27" i="3"/>
  <c r="BU27" i="3"/>
  <c r="BT27" i="3"/>
  <c r="BS27" i="3"/>
  <c r="BR27" i="3"/>
  <c r="BQ27" i="3"/>
  <c r="BP27" i="3"/>
  <c r="BO27" i="3"/>
  <c r="BN27" i="3"/>
  <c r="BM27" i="3"/>
  <c r="BL27" i="3"/>
  <c r="BK27" i="3"/>
  <c r="EA26" i="3"/>
  <c r="DZ26" i="3"/>
  <c r="DY26" i="3"/>
  <c r="DX26" i="3"/>
  <c r="DW26" i="3"/>
  <c r="DV26" i="3"/>
  <c r="DU26" i="3"/>
  <c r="DT26" i="3"/>
  <c r="DS26" i="3"/>
  <c r="DR26" i="3"/>
  <c r="DQ26" i="3"/>
  <c r="DP26" i="3"/>
  <c r="DO26" i="3"/>
  <c r="DN26" i="3"/>
  <c r="DM26" i="3"/>
  <c r="DL26" i="3"/>
  <c r="DK26" i="3"/>
  <c r="DJ26" i="3"/>
  <c r="DI26" i="3"/>
  <c r="DH26" i="3"/>
  <c r="DG26" i="3"/>
  <c r="CD26" i="3"/>
  <c r="CC26" i="3"/>
  <c r="CB26" i="3"/>
  <c r="CA26" i="3"/>
  <c r="BZ26" i="3"/>
  <c r="BY26" i="3"/>
  <c r="BX26" i="3"/>
  <c r="BW26" i="3"/>
  <c r="BV26" i="3"/>
  <c r="BU26" i="3"/>
  <c r="BT26" i="3"/>
  <c r="BS26" i="3"/>
  <c r="BR26" i="3"/>
  <c r="BQ26" i="3"/>
  <c r="BP26" i="3"/>
  <c r="BO26" i="3"/>
  <c r="BN26" i="3"/>
  <c r="BM26" i="3"/>
  <c r="BL26" i="3"/>
  <c r="BK26" i="3"/>
  <c r="EA25" i="3"/>
  <c r="DZ25" i="3"/>
  <c r="DY25" i="3"/>
  <c r="DX25" i="3"/>
  <c r="DW25" i="3"/>
  <c r="DV25" i="3"/>
  <c r="DU25" i="3"/>
  <c r="DT25" i="3"/>
  <c r="DS25" i="3"/>
  <c r="DR25" i="3"/>
  <c r="DQ25" i="3"/>
  <c r="DP25" i="3"/>
  <c r="DO25" i="3"/>
  <c r="DN25" i="3"/>
  <c r="DM25" i="3"/>
  <c r="DL25" i="3"/>
  <c r="DK25" i="3"/>
  <c r="DJ25" i="3"/>
  <c r="DI25" i="3"/>
  <c r="DH25" i="3"/>
  <c r="DG25" i="3"/>
  <c r="CD25" i="3"/>
  <c r="CC25" i="3"/>
  <c r="CB25" i="3"/>
  <c r="CA25" i="3"/>
  <c r="BZ25" i="3"/>
  <c r="BY25" i="3"/>
  <c r="BX25" i="3"/>
  <c r="BW25" i="3"/>
  <c r="BV25" i="3"/>
  <c r="BU25" i="3"/>
  <c r="BT25" i="3"/>
  <c r="BS25" i="3"/>
  <c r="BR25" i="3"/>
  <c r="BQ25" i="3"/>
  <c r="BP25" i="3"/>
  <c r="BO25" i="3"/>
  <c r="BN25" i="3"/>
  <c r="BM25" i="3"/>
  <c r="BL25" i="3"/>
  <c r="BK25" i="3"/>
  <c r="EA24" i="3"/>
  <c r="DZ24" i="3"/>
  <c r="DY24" i="3"/>
  <c r="DX24" i="3"/>
  <c r="DW24" i="3"/>
  <c r="DV24" i="3"/>
  <c r="DU24" i="3"/>
  <c r="DT24" i="3"/>
  <c r="DS24" i="3"/>
  <c r="DR24" i="3"/>
  <c r="DQ24" i="3"/>
  <c r="DP24" i="3"/>
  <c r="DO24" i="3"/>
  <c r="DN24" i="3"/>
  <c r="DM24" i="3"/>
  <c r="DL24" i="3"/>
  <c r="DK24" i="3"/>
  <c r="DJ24" i="3"/>
  <c r="DI24" i="3"/>
  <c r="DH24" i="3"/>
  <c r="DG24" i="3"/>
  <c r="CD24" i="3"/>
  <c r="CC24" i="3"/>
  <c r="CB24" i="3"/>
  <c r="CA24" i="3"/>
  <c r="BZ24" i="3"/>
  <c r="BY24" i="3"/>
  <c r="BX24" i="3"/>
  <c r="BW24" i="3"/>
  <c r="BV24" i="3"/>
  <c r="BU24" i="3"/>
  <c r="BT24" i="3"/>
  <c r="BS24" i="3"/>
  <c r="BR24" i="3"/>
  <c r="BQ24" i="3"/>
  <c r="BP24" i="3"/>
  <c r="BO24" i="3"/>
  <c r="BN24" i="3"/>
  <c r="BM24" i="3"/>
  <c r="BL24" i="3"/>
  <c r="BK24" i="3"/>
  <c r="EA23" i="3"/>
  <c r="DZ23" i="3"/>
  <c r="DY23" i="3"/>
  <c r="DX23" i="3"/>
  <c r="DW23" i="3"/>
  <c r="DV23" i="3"/>
  <c r="DU23" i="3"/>
  <c r="DT23" i="3"/>
  <c r="DS23" i="3"/>
  <c r="DR23" i="3"/>
  <c r="DQ23" i="3"/>
  <c r="DP23" i="3"/>
  <c r="DO23" i="3"/>
  <c r="DN23" i="3"/>
  <c r="DM23" i="3"/>
  <c r="DL23" i="3"/>
  <c r="DK23" i="3"/>
  <c r="DJ23" i="3"/>
  <c r="DI23" i="3"/>
  <c r="DH23" i="3"/>
  <c r="DG23" i="3"/>
  <c r="CD23" i="3"/>
  <c r="CC23" i="3"/>
  <c r="CB23" i="3"/>
  <c r="CA23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EA21" i="3"/>
  <c r="DZ21" i="3"/>
  <c r="DY21" i="3"/>
  <c r="DX21" i="3"/>
  <c r="DW21" i="3"/>
  <c r="DV21" i="3"/>
  <c r="DU21" i="3"/>
  <c r="DT21" i="3"/>
  <c r="DS21" i="3"/>
  <c r="DR21" i="3"/>
  <c r="DQ21" i="3"/>
  <c r="DP21" i="3"/>
  <c r="DO21" i="3"/>
  <c r="DN21" i="3"/>
  <c r="DM21" i="3"/>
  <c r="DL21" i="3"/>
  <c r="DK21" i="3"/>
  <c r="DJ21" i="3"/>
  <c r="DI21" i="3"/>
  <c r="DH21" i="3"/>
  <c r="DG21" i="3"/>
  <c r="CD21" i="3"/>
  <c r="CC21" i="3"/>
  <c r="CB21" i="3"/>
  <c r="CA21" i="3"/>
  <c r="BZ21" i="3"/>
  <c r="BY21" i="3"/>
  <c r="BX21" i="3"/>
  <c r="BW21" i="3"/>
  <c r="BV21" i="3"/>
  <c r="BU21" i="3"/>
  <c r="BT21" i="3"/>
  <c r="BS21" i="3"/>
  <c r="BR21" i="3"/>
  <c r="BQ21" i="3"/>
  <c r="BP21" i="3"/>
  <c r="BO21" i="3"/>
  <c r="BN21" i="3"/>
  <c r="BM21" i="3"/>
  <c r="BL21" i="3"/>
  <c r="BK21" i="3"/>
  <c r="EA20" i="3"/>
  <c r="DZ20" i="3"/>
  <c r="DY20" i="3"/>
  <c r="DX20" i="3"/>
  <c r="DW20" i="3"/>
  <c r="DV20" i="3"/>
  <c r="DU20" i="3"/>
  <c r="DT20" i="3"/>
  <c r="DS20" i="3"/>
  <c r="DR20" i="3"/>
  <c r="DQ20" i="3"/>
  <c r="DP20" i="3"/>
  <c r="DO20" i="3"/>
  <c r="DN20" i="3"/>
  <c r="DM20" i="3"/>
  <c r="DL20" i="3"/>
  <c r="DK20" i="3"/>
  <c r="DJ20" i="3"/>
  <c r="DI20" i="3"/>
  <c r="DH20" i="3"/>
  <c r="DG20" i="3"/>
  <c r="CD20" i="3"/>
  <c r="CC20" i="3"/>
  <c r="CB20" i="3"/>
  <c r="CA20" i="3"/>
  <c r="BZ20" i="3"/>
  <c r="BY20" i="3"/>
  <c r="BX20" i="3"/>
  <c r="BW20" i="3"/>
  <c r="BV20" i="3"/>
  <c r="BU20" i="3"/>
  <c r="BT20" i="3"/>
  <c r="BS20" i="3"/>
  <c r="BR20" i="3"/>
  <c r="BQ20" i="3"/>
  <c r="BP20" i="3"/>
  <c r="BO20" i="3"/>
  <c r="BN20" i="3"/>
  <c r="BM20" i="3"/>
  <c r="BL20" i="3"/>
  <c r="BK20" i="3"/>
  <c r="EA19" i="3"/>
  <c r="DZ19" i="3"/>
  <c r="DY19" i="3"/>
  <c r="DX19" i="3"/>
  <c r="DW19" i="3"/>
  <c r="DV19" i="3"/>
  <c r="DU19" i="3"/>
  <c r="DT19" i="3"/>
  <c r="DS19" i="3"/>
  <c r="DR19" i="3"/>
  <c r="DQ19" i="3"/>
  <c r="DP19" i="3"/>
  <c r="DO19" i="3"/>
  <c r="DN19" i="3"/>
  <c r="DM19" i="3"/>
  <c r="DL19" i="3"/>
  <c r="DK19" i="3"/>
  <c r="DJ19" i="3"/>
  <c r="DI19" i="3"/>
  <c r="DH19" i="3"/>
  <c r="DG19" i="3"/>
  <c r="CD19" i="3"/>
  <c r="CC19" i="3"/>
  <c r="CB19" i="3"/>
  <c r="CA19" i="3"/>
  <c r="BZ19" i="3"/>
  <c r="BY19" i="3"/>
  <c r="BX19" i="3"/>
  <c r="BW19" i="3"/>
  <c r="BV19" i="3"/>
  <c r="BU19" i="3"/>
  <c r="BT19" i="3"/>
  <c r="BS19" i="3"/>
  <c r="BR19" i="3"/>
  <c r="BQ19" i="3"/>
  <c r="BP19" i="3"/>
  <c r="BO19" i="3"/>
  <c r="BN19" i="3"/>
  <c r="BM19" i="3"/>
  <c r="BL19" i="3"/>
  <c r="BK19" i="3"/>
  <c r="EA18" i="3"/>
  <c r="DZ18" i="3"/>
  <c r="DY18" i="3"/>
  <c r="DX18" i="3"/>
  <c r="DW18" i="3"/>
  <c r="DV18" i="3"/>
  <c r="DU18" i="3"/>
  <c r="DT18" i="3"/>
  <c r="DS18" i="3"/>
  <c r="DR18" i="3"/>
  <c r="DQ18" i="3"/>
  <c r="DP18" i="3"/>
  <c r="DO18" i="3"/>
  <c r="DN18" i="3"/>
  <c r="DM18" i="3"/>
  <c r="DL18" i="3"/>
  <c r="DK18" i="3"/>
  <c r="DJ18" i="3"/>
  <c r="DI18" i="3"/>
  <c r="DH18" i="3"/>
  <c r="DG18" i="3"/>
  <c r="CD18" i="3"/>
  <c r="CC18" i="3"/>
  <c r="CB18" i="3"/>
  <c r="CA18" i="3"/>
  <c r="BZ18" i="3"/>
  <c r="BY18" i="3"/>
  <c r="BX18" i="3"/>
  <c r="BW18" i="3"/>
  <c r="BV18" i="3"/>
  <c r="BU18" i="3"/>
  <c r="BT18" i="3"/>
  <c r="BS18" i="3"/>
  <c r="BR18" i="3"/>
  <c r="BQ18" i="3"/>
  <c r="BP18" i="3"/>
  <c r="BO18" i="3"/>
  <c r="BN18" i="3"/>
  <c r="BM18" i="3"/>
  <c r="BL18" i="3"/>
  <c r="BK18" i="3"/>
  <c r="EA17" i="3"/>
  <c r="DZ17" i="3"/>
  <c r="DY17" i="3"/>
  <c r="DX17" i="3"/>
  <c r="DW17" i="3"/>
  <c r="DV17" i="3"/>
  <c r="DU17" i="3"/>
  <c r="DT17" i="3"/>
  <c r="DS17" i="3"/>
  <c r="DR17" i="3"/>
  <c r="DQ17" i="3"/>
  <c r="DP17" i="3"/>
  <c r="DO17" i="3"/>
  <c r="DN17" i="3"/>
  <c r="DM17" i="3"/>
  <c r="DL17" i="3"/>
  <c r="DK17" i="3"/>
  <c r="DJ17" i="3"/>
  <c r="DI17" i="3"/>
  <c r="DH17" i="3"/>
  <c r="DG17" i="3"/>
  <c r="CD17" i="3"/>
  <c r="CC17" i="3"/>
  <c r="CB17" i="3"/>
  <c r="CA17" i="3"/>
  <c r="BZ17" i="3"/>
  <c r="BY17" i="3"/>
  <c r="BX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EA16" i="3"/>
  <c r="DZ16" i="3"/>
  <c r="DY16" i="3"/>
  <c r="DX16" i="3"/>
  <c r="DW16" i="3"/>
  <c r="DV16" i="3"/>
  <c r="DU16" i="3"/>
  <c r="DT16" i="3"/>
  <c r="DS16" i="3"/>
  <c r="DR16" i="3"/>
  <c r="DQ16" i="3"/>
  <c r="DP16" i="3"/>
  <c r="DO16" i="3"/>
  <c r="DN16" i="3"/>
  <c r="DM16" i="3"/>
  <c r="DL16" i="3"/>
  <c r="DK16" i="3"/>
  <c r="DJ16" i="3"/>
  <c r="DI16" i="3"/>
  <c r="DH16" i="3"/>
  <c r="DG16" i="3"/>
  <c r="CD16" i="3"/>
  <c r="CC16" i="3"/>
  <c r="CB16" i="3"/>
  <c r="CA16" i="3"/>
  <c r="BZ16" i="3"/>
  <c r="BY16" i="3"/>
  <c r="BX16" i="3"/>
  <c r="BW16" i="3"/>
  <c r="BV16" i="3"/>
  <c r="BU16" i="3"/>
  <c r="BT16" i="3"/>
  <c r="BS16" i="3"/>
  <c r="BR16" i="3"/>
  <c r="BQ16" i="3"/>
  <c r="BP16" i="3"/>
  <c r="BO16" i="3"/>
  <c r="BN16" i="3"/>
  <c r="BM16" i="3"/>
  <c r="BL16" i="3"/>
  <c r="BK16" i="3"/>
  <c r="EA15" i="3"/>
  <c r="DZ15" i="3"/>
  <c r="DY15" i="3"/>
  <c r="DX15" i="3"/>
  <c r="DW15" i="3"/>
  <c r="DV15" i="3"/>
  <c r="DU15" i="3"/>
  <c r="DT15" i="3"/>
  <c r="DS15" i="3"/>
  <c r="DR15" i="3"/>
  <c r="DQ15" i="3"/>
  <c r="DP15" i="3"/>
  <c r="DO15" i="3"/>
  <c r="DN15" i="3"/>
  <c r="DM15" i="3"/>
  <c r="DL15" i="3"/>
  <c r="DK15" i="3"/>
  <c r="DJ15" i="3"/>
  <c r="DI15" i="3"/>
  <c r="DH15" i="3"/>
  <c r="DG15" i="3"/>
  <c r="CD15" i="3"/>
  <c r="CC15" i="3"/>
  <c r="CB15" i="3"/>
  <c r="CA15" i="3"/>
  <c r="BZ15" i="3"/>
  <c r="BY15" i="3"/>
  <c r="BX15" i="3"/>
  <c r="BW15" i="3"/>
  <c r="BV15" i="3"/>
  <c r="BU15" i="3"/>
  <c r="BT15" i="3"/>
  <c r="BS15" i="3"/>
  <c r="BR15" i="3"/>
  <c r="BQ15" i="3"/>
  <c r="BP15" i="3"/>
  <c r="BO15" i="3"/>
  <c r="BN15" i="3"/>
  <c r="BM15" i="3"/>
  <c r="BL15" i="3"/>
  <c r="BK15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BJ29" i="3"/>
  <c r="BJ28" i="3" s="1"/>
  <c r="BI29" i="3"/>
  <c r="BI28" i="3" s="1"/>
  <c r="BH29" i="3"/>
  <c r="BH28" i="3" s="1"/>
  <c r="BG29" i="3"/>
  <c r="BG28" i="3" s="1"/>
  <c r="BF29" i="3"/>
  <c r="BF28" i="3" s="1"/>
  <c r="BE29" i="3"/>
  <c r="BE28" i="3" s="1"/>
  <c r="BD29" i="3"/>
  <c r="BD28" i="3" s="1"/>
  <c r="BC29" i="3"/>
  <c r="BC28" i="3" s="1"/>
  <c r="BB29" i="3"/>
  <c r="BB28" i="3" s="1"/>
  <c r="BA29" i="3"/>
  <c r="BA28" i="3" s="1"/>
  <c r="AZ29" i="3"/>
  <c r="AZ28" i="3" s="1"/>
  <c r="AY29" i="3"/>
  <c r="AY28" i="3" s="1"/>
  <c r="BJ27" i="3"/>
  <c r="BI27" i="3"/>
  <c r="BH27" i="3"/>
  <c r="BG27" i="3"/>
  <c r="BF27" i="3"/>
  <c r="BE27" i="3"/>
  <c r="BD27" i="3"/>
  <c r="BC27" i="3"/>
  <c r="BB27" i="3"/>
  <c r="BA27" i="3"/>
  <c r="AZ27" i="3"/>
  <c r="AY27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BJ25" i="3"/>
  <c r="BI25" i="3"/>
  <c r="BH25" i="3"/>
  <c r="BG25" i="3"/>
  <c r="BF25" i="3"/>
  <c r="BE25" i="3"/>
  <c r="BD25" i="3"/>
  <c r="BC25" i="3"/>
  <c r="BB25" i="3"/>
  <c r="BA25" i="3"/>
  <c r="AZ25" i="3"/>
  <c r="AY25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BJ23" i="3"/>
  <c r="BJ22" i="3" s="1"/>
  <c r="BI23" i="3"/>
  <c r="BI22" i="3" s="1"/>
  <c r="BH23" i="3"/>
  <c r="BH22" i="3" s="1"/>
  <c r="BG23" i="3"/>
  <c r="BG22" i="3" s="1"/>
  <c r="BF23" i="3"/>
  <c r="BF22" i="3" s="1"/>
  <c r="BE23" i="3"/>
  <c r="BE22" i="3" s="1"/>
  <c r="BD23" i="3"/>
  <c r="BD22" i="3" s="1"/>
  <c r="BC23" i="3"/>
  <c r="BC22" i="3" s="1"/>
  <c r="BB23" i="3"/>
  <c r="BB22" i="3" s="1"/>
  <c r="BA23" i="3"/>
  <c r="BA22" i="3" s="1"/>
  <c r="AZ23" i="3"/>
  <c r="AZ22" i="3" s="1"/>
  <c r="AY23" i="3"/>
  <c r="AY22" i="3" s="1"/>
  <c r="BJ21" i="3"/>
  <c r="BI21" i="3"/>
  <c r="BH21" i="3"/>
  <c r="BG21" i="3"/>
  <c r="BF21" i="3"/>
  <c r="BE21" i="3"/>
  <c r="BD21" i="3"/>
  <c r="BC21" i="3"/>
  <c r="BB21" i="3"/>
  <c r="BA21" i="3"/>
  <c r="AZ21" i="3"/>
  <c r="AY21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BJ15" i="3"/>
  <c r="BJ14" i="3" s="1"/>
  <c r="BI15" i="3"/>
  <c r="BI14" i="3" s="1"/>
  <c r="BH15" i="3"/>
  <c r="BH14" i="3" s="1"/>
  <c r="BG15" i="3"/>
  <c r="BG14" i="3" s="1"/>
  <c r="BF15" i="3"/>
  <c r="BF14" i="3" s="1"/>
  <c r="BE15" i="3"/>
  <c r="BE14" i="3" s="1"/>
  <c r="BD15" i="3"/>
  <c r="BD14" i="3" s="1"/>
  <c r="BC15" i="3"/>
  <c r="BC14" i="3" s="1"/>
  <c r="BB15" i="3"/>
  <c r="BB14" i="3" s="1"/>
  <c r="BA15" i="3"/>
  <c r="BA14" i="3" s="1"/>
  <c r="AZ15" i="3"/>
  <c r="AZ14" i="3" s="1"/>
  <c r="AY15" i="3"/>
  <c r="AY14" i="3" s="1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X29" i="3"/>
  <c r="AX28" i="3" s="1"/>
  <c r="AW29" i="3"/>
  <c r="AV29" i="3"/>
  <c r="AU29" i="3"/>
  <c r="AU28" i="3" s="1"/>
  <c r="AT29" i="3"/>
  <c r="AT28" i="3" s="1"/>
  <c r="AS29" i="3"/>
  <c r="AR29" i="3"/>
  <c r="AQ29" i="3"/>
  <c r="AQ28" i="3" s="1"/>
  <c r="AP29" i="3"/>
  <c r="AP28" i="3" s="1"/>
  <c r="AO29" i="3"/>
  <c r="AN29" i="3"/>
  <c r="AM29" i="3"/>
  <c r="AM28" i="3" s="1"/>
  <c r="AL29" i="3"/>
  <c r="AL28" i="3" s="1"/>
  <c r="AK29" i="3"/>
  <c r="AW28" i="3"/>
  <c r="AV28" i="3"/>
  <c r="AS28" i="3"/>
  <c r="AR28" i="3"/>
  <c r="AO28" i="3"/>
  <c r="AN28" i="3"/>
  <c r="AK28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X23" i="3"/>
  <c r="AX22" i="3" s="1"/>
  <c r="AW23" i="3"/>
  <c r="AV23" i="3"/>
  <c r="AU23" i="3"/>
  <c r="AU22" i="3" s="1"/>
  <c r="AT23" i="3"/>
  <c r="AT22" i="3" s="1"/>
  <c r="AS23" i="3"/>
  <c r="AR23" i="3"/>
  <c r="AQ23" i="3"/>
  <c r="AQ22" i="3" s="1"/>
  <c r="AP23" i="3"/>
  <c r="AP22" i="3" s="1"/>
  <c r="AO23" i="3"/>
  <c r="AN23" i="3"/>
  <c r="AM23" i="3"/>
  <c r="AM22" i="3" s="1"/>
  <c r="AL23" i="3"/>
  <c r="AL22" i="3" s="1"/>
  <c r="AK23" i="3"/>
  <c r="AW22" i="3"/>
  <c r="AV22" i="3"/>
  <c r="AS22" i="3"/>
  <c r="AR22" i="3"/>
  <c r="AO22" i="3"/>
  <c r="AN22" i="3"/>
  <c r="AK22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X15" i="3"/>
  <c r="AX14" i="3" s="1"/>
  <c r="AX34" i="3" s="1"/>
  <c r="AX36" i="3" s="1"/>
  <c r="AW15" i="3"/>
  <c r="AV15" i="3"/>
  <c r="AU15" i="3"/>
  <c r="AU14" i="3" s="1"/>
  <c r="AU34" i="3" s="1"/>
  <c r="AU36" i="3" s="1"/>
  <c r="AT15" i="3"/>
  <c r="AT14" i="3" s="1"/>
  <c r="AT34" i="3" s="1"/>
  <c r="AT36" i="3" s="1"/>
  <c r="AS15" i="3"/>
  <c r="AR15" i="3"/>
  <c r="AQ15" i="3"/>
  <c r="AQ14" i="3" s="1"/>
  <c r="AQ34" i="3" s="1"/>
  <c r="AQ36" i="3" s="1"/>
  <c r="AP15" i="3"/>
  <c r="AP14" i="3" s="1"/>
  <c r="AP34" i="3" s="1"/>
  <c r="AP36" i="3" s="1"/>
  <c r="AO15" i="3"/>
  <c r="AN15" i="3"/>
  <c r="AM15" i="3"/>
  <c r="AM14" i="3" s="1"/>
  <c r="AM34" i="3" s="1"/>
  <c r="AM36" i="3" s="1"/>
  <c r="AL15" i="3"/>
  <c r="AL14" i="3" s="1"/>
  <c r="AL34" i="3" s="1"/>
  <c r="AL36" i="3" s="1"/>
  <c r="AK15" i="3"/>
  <c r="AW14" i="3"/>
  <c r="AW34" i="3" s="1"/>
  <c r="AW36" i="3" s="1"/>
  <c r="AV14" i="3"/>
  <c r="AV34" i="3" s="1"/>
  <c r="AV36" i="3" s="1"/>
  <c r="AS14" i="3"/>
  <c r="AS34" i="3" s="1"/>
  <c r="AS36" i="3" s="1"/>
  <c r="AR14" i="3"/>
  <c r="AR34" i="3" s="1"/>
  <c r="AR36" i="3" s="1"/>
  <c r="AO14" i="3"/>
  <c r="AO34" i="3" s="1"/>
  <c r="AO36" i="3" s="1"/>
  <c r="AN14" i="3"/>
  <c r="AN34" i="3" s="1"/>
  <c r="AN36" i="3" s="1"/>
  <c r="AJ33" i="3"/>
  <c r="AI33" i="3"/>
  <c r="AH33" i="3"/>
  <c r="AG33" i="3"/>
  <c r="AF33" i="3"/>
  <c r="AE33" i="3"/>
  <c r="AD33" i="3"/>
  <c r="AC33" i="3"/>
  <c r="AB33" i="3"/>
  <c r="AA33" i="3"/>
  <c r="AJ32" i="3"/>
  <c r="AI32" i="3"/>
  <c r="AH32" i="3"/>
  <c r="AG32" i="3"/>
  <c r="AF32" i="3"/>
  <c r="AE32" i="3"/>
  <c r="AD32" i="3"/>
  <c r="AC32" i="3"/>
  <c r="AB32" i="3"/>
  <c r="AA32" i="3"/>
  <c r="AJ31" i="3"/>
  <c r="AI31" i="3"/>
  <c r="AH31" i="3"/>
  <c r="AG31" i="3"/>
  <c r="AF31" i="3"/>
  <c r="AE31" i="3"/>
  <c r="AD31" i="3"/>
  <c r="AC31" i="3"/>
  <c r="AB31" i="3"/>
  <c r="AA31" i="3"/>
  <c r="AJ30" i="3"/>
  <c r="AI30" i="3"/>
  <c r="AH30" i="3"/>
  <c r="AG30" i="3"/>
  <c r="AF30" i="3"/>
  <c r="AE30" i="3"/>
  <c r="AD30" i="3"/>
  <c r="AC30" i="3"/>
  <c r="AB30" i="3"/>
  <c r="AA30" i="3"/>
  <c r="AJ29" i="3"/>
  <c r="AJ28" i="3" s="1"/>
  <c r="AI29" i="3"/>
  <c r="AI28" i="3" s="1"/>
  <c r="AH29" i="3"/>
  <c r="AG29" i="3"/>
  <c r="AF29" i="3"/>
  <c r="AE29" i="3"/>
  <c r="AE28" i="3" s="1"/>
  <c r="AD29" i="3"/>
  <c r="AC29" i="3"/>
  <c r="AB29" i="3"/>
  <c r="AB28" i="3" s="1"/>
  <c r="AA29" i="3"/>
  <c r="AA28" i="3" s="1"/>
  <c r="AJ27" i="3"/>
  <c r="AI27" i="3"/>
  <c r="AH27" i="3"/>
  <c r="AG27" i="3"/>
  <c r="AF27" i="3"/>
  <c r="AE27" i="3"/>
  <c r="AD27" i="3"/>
  <c r="AC27" i="3"/>
  <c r="AB27" i="3"/>
  <c r="AA27" i="3"/>
  <c r="AJ26" i="3"/>
  <c r="AI26" i="3"/>
  <c r="AH26" i="3"/>
  <c r="AG26" i="3"/>
  <c r="AF26" i="3"/>
  <c r="AE26" i="3"/>
  <c r="AD26" i="3"/>
  <c r="AC26" i="3"/>
  <c r="AB26" i="3"/>
  <c r="AA26" i="3"/>
  <c r="AJ25" i="3"/>
  <c r="AI25" i="3"/>
  <c r="AH25" i="3"/>
  <c r="AG25" i="3"/>
  <c r="AF25" i="3"/>
  <c r="AE25" i="3"/>
  <c r="AD25" i="3"/>
  <c r="AC25" i="3"/>
  <c r="AB25" i="3"/>
  <c r="AA25" i="3"/>
  <c r="AJ24" i="3"/>
  <c r="AI24" i="3"/>
  <c r="AH24" i="3"/>
  <c r="AG24" i="3"/>
  <c r="AF24" i="3"/>
  <c r="AE24" i="3"/>
  <c r="AD24" i="3"/>
  <c r="AC24" i="3"/>
  <c r="AB24" i="3"/>
  <c r="AA24" i="3"/>
  <c r="AJ23" i="3"/>
  <c r="AJ22" i="3" s="1"/>
  <c r="AI23" i="3"/>
  <c r="AH23" i="3"/>
  <c r="AG23" i="3"/>
  <c r="AF23" i="3"/>
  <c r="AF22" i="3" s="1"/>
  <c r="AE23" i="3"/>
  <c r="AE22" i="3" s="1"/>
  <c r="AD23" i="3"/>
  <c r="AC23" i="3"/>
  <c r="AB23" i="3"/>
  <c r="AB22" i="3" s="1"/>
  <c r="AA23" i="3"/>
  <c r="AA22" i="3" s="1"/>
  <c r="AJ21" i="3"/>
  <c r="AI21" i="3"/>
  <c r="AH21" i="3"/>
  <c r="AG21" i="3"/>
  <c r="AF21" i="3"/>
  <c r="AE21" i="3"/>
  <c r="AD21" i="3"/>
  <c r="AC21" i="3"/>
  <c r="AB21" i="3"/>
  <c r="AA21" i="3"/>
  <c r="AJ20" i="3"/>
  <c r="AI20" i="3"/>
  <c r="AH20" i="3"/>
  <c r="AG20" i="3"/>
  <c r="AF20" i="3"/>
  <c r="AE20" i="3"/>
  <c r="AD20" i="3"/>
  <c r="AC20" i="3"/>
  <c r="AB20" i="3"/>
  <c r="AA20" i="3"/>
  <c r="AJ19" i="3"/>
  <c r="AI19" i="3"/>
  <c r="AH19" i="3"/>
  <c r="AG19" i="3"/>
  <c r="AF19" i="3"/>
  <c r="AE19" i="3"/>
  <c r="AD19" i="3"/>
  <c r="AC19" i="3"/>
  <c r="AB19" i="3"/>
  <c r="AA19" i="3"/>
  <c r="AJ18" i="3"/>
  <c r="AI18" i="3"/>
  <c r="AH18" i="3"/>
  <c r="AG18" i="3"/>
  <c r="AF18" i="3"/>
  <c r="AE18" i="3"/>
  <c r="AD18" i="3"/>
  <c r="AC18" i="3"/>
  <c r="AB18" i="3"/>
  <c r="AA18" i="3"/>
  <c r="AJ17" i="3"/>
  <c r="AI17" i="3"/>
  <c r="AH17" i="3"/>
  <c r="AG17" i="3"/>
  <c r="AF17" i="3"/>
  <c r="AE17" i="3"/>
  <c r="AD17" i="3"/>
  <c r="AC17" i="3"/>
  <c r="AB17" i="3"/>
  <c r="AA17" i="3"/>
  <c r="AJ16" i="3"/>
  <c r="AI16" i="3"/>
  <c r="AH16" i="3"/>
  <c r="AG16" i="3"/>
  <c r="AF16" i="3"/>
  <c r="AE16" i="3"/>
  <c r="AD16" i="3"/>
  <c r="AC16" i="3"/>
  <c r="AB16" i="3"/>
  <c r="AA16" i="3"/>
  <c r="AJ15" i="3"/>
  <c r="AI15" i="3"/>
  <c r="AI14" i="3" s="1"/>
  <c r="AH15" i="3"/>
  <c r="AH14" i="3" s="1"/>
  <c r="AG15" i="3"/>
  <c r="AF15" i="3"/>
  <c r="AE15" i="3"/>
  <c r="AE14" i="3" s="1"/>
  <c r="AD15" i="3"/>
  <c r="AD14" i="3" s="1"/>
  <c r="AC15" i="3"/>
  <c r="AB15" i="3"/>
  <c r="AA15" i="3"/>
  <c r="AA14" i="3" s="1"/>
  <c r="AJ14" i="3"/>
  <c r="AG14" i="3"/>
  <c r="AF14" i="3"/>
  <c r="AC14" i="3"/>
  <c r="AB14" i="3"/>
  <c r="M33" i="3"/>
  <c r="L33" i="3"/>
  <c r="M32" i="3"/>
  <c r="L32" i="3"/>
  <c r="M31" i="3"/>
  <c r="L31" i="3"/>
  <c r="M30" i="3"/>
  <c r="L30" i="3"/>
  <c r="M29" i="3"/>
  <c r="L29" i="3"/>
  <c r="L28" i="3" s="1"/>
  <c r="M27" i="3"/>
  <c r="L27" i="3"/>
  <c r="M26" i="3"/>
  <c r="L26" i="3"/>
  <c r="M25" i="3"/>
  <c r="L25" i="3"/>
  <c r="M24" i="3"/>
  <c r="L24" i="3"/>
  <c r="M23" i="3"/>
  <c r="L23" i="3"/>
  <c r="M21" i="3"/>
  <c r="L21" i="3"/>
  <c r="M20" i="3"/>
  <c r="L20" i="3"/>
  <c r="M19" i="3"/>
  <c r="L19" i="3"/>
  <c r="M18" i="3"/>
  <c r="L18" i="3"/>
  <c r="M17" i="3"/>
  <c r="L17" i="3"/>
  <c r="M16" i="3"/>
  <c r="L16" i="3"/>
  <c r="M15" i="3"/>
  <c r="L15" i="3"/>
  <c r="L14" i="3" s="1"/>
  <c r="M9" i="3"/>
  <c r="L9" i="3"/>
  <c r="GD33" i="3"/>
  <c r="GC33" i="3"/>
  <c r="GB33" i="3"/>
  <c r="GA33" i="3"/>
  <c r="FZ33" i="3"/>
  <c r="FY33" i="3"/>
  <c r="FX33" i="3"/>
  <c r="FW33" i="3"/>
  <c r="GD32" i="3"/>
  <c r="GC32" i="3"/>
  <c r="GB32" i="3"/>
  <c r="GA32" i="3"/>
  <c r="FZ32" i="3"/>
  <c r="FY32" i="3"/>
  <c r="FX32" i="3"/>
  <c r="FW32" i="3"/>
  <c r="GD31" i="3"/>
  <c r="GC31" i="3"/>
  <c r="GB31" i="3"/>
  <c r="GA31" i="3"/>
  <c r="FZ31" i="3"/>
  <c r="FY31" i="3"/>
  <c r="FX31" i="3"/>
  <c r="FW31" i="3"/>
  <c r="GD30" i="3"/>
  <c r="GC30" i="3"/>
  <c r="GB30" i="3"/>
  <c r="GA30" i="3"/>
  <c r="FZ30" i="3"/>
  <c r="FY30" i="3"/>
  <c r="FX30" i="3"/>
  <c r="FW30" i="3"/>
  <c r="GD29" i="3"/>
  <c r="GC29" i="3"/>
  <c r="GB29" i="3"/>
  <c r="GA29" i="3"/>
  <c r="FZ29" i="3"/>
  <c r="FY29" i="3"/>
  <c r="FX29" i="3"/>
  <c r="FW29" i="3"/>
  <c r="GD28" i="3"/>
  <c r="GC28" i="3"/>
  <c r="GB28" i="3"/>
  <c r="GA28" i="3"/>
  <c r="FZ28" i="3"/>
  <c r="FY28" i="3"/>
  <c r="FX28" i="3"/>
  <c r="FW28" i="3"/>
  <c r="GD27" i="3"/>
  <c r="GC27" i="3"/>
  <c r="GB27" i="3"/>
  <c r="GA27" i="3"/>
  <c r="FZ27" i="3"/>
  <c r="FY27" i="3"/>
  <c r="FX27" i="3"/>
  <c r="FW27" i="3"/>
  <c r="GD26" i="3"/>
  <c r="GC26" i="3"/>
  <c r="GB26" i="3"/>
  <c r="GA26" i="3"/>
  <c r="FZ26" i="3"/>
  <c r="FY26" i="3"/>
  <c r="FX26" i="3"/>
  <c r="FW26" i="3"/>
  <c r="GD25" i="3"/>
  <c r="GC25" i="3"/>
  <c r="GB25" i="3"/>
  <c r="GA25" i="3"/>
  <c r="FZ25" i="3"/>
  <c r="FY25" i="3"/>
  <c r="FX25" i="3"/>
  <c r="FW25" i="3"/>
  <c r="GD24" i="3"/>
  <c r="GC24" i="3"/>
  <c r="GB24" i="3"/>
  <c r="GA24" i="3"/>
  <c r="FZ24" i="3"/>
  <c r="FY24" i="3"/>
  <c r="FX24" i="3"/>
  <c r="FW24" i="3"/>
  <c r="GD23" i="3"/>
  <c r="GC23" i="3"/>
  <c r="GB23" i="3"/>
  <c r="GA23" i="3"/>
  <c r="FZ23" i="3"/>
  <c r="FY23" i="3"/>
  <c r="FX23" i="3"/>
  <c r="FW23" i="3"/>
  <c r="GD22" i="3"/>
  <c r="GC22" i="3"/>
  <c r="GB22" i="3"/>
  <c r="GA22" i="3"/>
  <c r="FZ22" i="3"/>
  <c r="FY22" i="3"/>
  <c r="FX22" i="3"/>
  <c r="FW22" i="3"/>
  <c r="GD21" i="3"/>
  <c r="GC21" i="3"/>
  <c r="GB21" i="3"/>
  <c r="GA21" i="3"/>
  <c r="FZ21" i="3"/>
  <c r="FY21" i="3"/>
  <c r="FX21" i="3"/>
  <c r="FW21" i="3"/>
  <c r="GD20" i="3"/>
  <c r="GC20" i="3"/>
  <c r="GB20" i="3"/>
  <c r="GA20" i="3"/>
  <c r="FZ20" i="3"/>
  <c r="FY20" i="3"/>
  <c r="FX20" i="3"/>
  <c r="FW20" i="3"/>
  <c r="GD19" i="3"/>
  <c r="GC19" i="3"/>
  <c r="GB19" i="3"/>
  <c r="GA19" i="3"/>
  <c r="FZ19" i="3"/>
  <c r="FY19" i="3"/>
  <c r="FX19" i="3"/>
  <c r="FW19" i="3"/>
  <c r="GD18" i="3"/>
  <c r="GC18" i="3"/>
  <c r="GB18" i="3"/>
  <c r="GA18" i="3"/>
  <c r="FZ18" i="3"/>
  <c r="FY18" i="3"/>
  <c r="FX18" i="3"/>
  <c r="FW18" i="3"/>
  <c r="GD17" i="3"/>
  <c r="GC17" i="3"/>
  <c r="GB17" i="3"/>
  <c r="GA17" i="3"/>
  <c r="FZ17" i="3"/>
  <c r="FY17" i="3"/>
  <c r="FX17" i="3"/>
  <c r="FW17" i="3"/>
  <c r="GD16" i="3"/>
  <c r="GC16" i="3"/>
  <c r="GB16" i="3"/>
  <c r="GA16" i="3"/>
  <c r="FZ16" i="3"/>
  <c r="FY16" i="3"/>
  <c r="FX16" i="3"/>
  <c r="FW16" i="3"/>
  <c r="GD15" i="3"/>
  <c r="GC15" i="3"/>
  <c r="GB15" i="3"/>
  <c r="GA15" i="3"/>
  <c r="GA14" i="3" s="1"/>
  <c r="GA34" i="3" s="1"/>
  <c r="GA36" i="3" s="1"/>
  <c r="FZ15" i="3"/>
  <c r="FZ14" i="3" s="1"/>
  <c r="FZ34" i="3" s="1"/>
  <c r="FZ36" i="3" s="1"/>
  <c r="FY15" i="3"/>
  <c r="FY14" i="3" s="1"/>
  <c r="FY34" i="3" s="1"/>
  <c r="FY36" i="3" s="1"/>
  <c r="FX15" i="3"/>
  <c r="FW15" i="3"/>
  <c r="FW14" i="3" s="1"/>
  <c r="FW34" i="3" s="1"/>
  <c r="FW36" i="3" s="1"/>
  <c r="GD14" i="3"/>
  <c r="GD34" i="3" s="1"/>
  <c r="GD36" i="3" s="1"/>
  <c r="GC14" i="3"/>
  <c r="GC34" i="3" s="1"/>
  <c r="GC36" i="3" s="1"/>
  <c r="GB14" i="3"/>
  <c r="GB34" i="3" s="1"/>
  <c r="GB36" i="3" s="1"/>
  <c r="FV33" i="3"/>
  <c r="FU33" i="3"/>
  <c r="FT33" i="3"/>
  <c r="FV32" i="3"/>
  <c r="FU32" i="3"/>
  <c r="FT32" i="3"/>
  <c r="FV31" i="3"/>
  <c r="FU31" i="3"/>
  <c r="FT31" i="3"/>
  <c r="FV30" i="3"/>
  <c r="FU30" i="3"/>
  <c r="FT30" i="3"/>
  <c r="FV29" i="3"/>
  <c r="FU29" i="3"/>
  <c r="FT29" i="3"/>
  <c r="FV27" i="3"/>
  <c r="FU27" i="3"/>
  <c r="FT27" i="3"/>
  <c r="FV26" i="3"/>
  <c r="FU26" i="3"/>
  <c r="FT26" i="3"/>
  <c r="FV25" i="3"/>
  <c r="FU25" i="3"/>
  <c r="FT25" i="3"/>
  <c r="FV24" i="3"/>
  <c r="FU24" i="3"/>
  <c r="FT24" i="3"/>
  <c r="FV23" i="3"/>
  <c r="FU23" i="3"/>
  <c r="FT23" i="3"/>
  <c r="FV21" i="3"/>
  <c r="FU21" i="3"/>
  <c r="FT21" i="3"/>
  <c r="FV20" i="3"/>
  <c r="FU20" i="3"/>
  <c r="FT20" i="3"/>
  <c r="FV19" i="3"/>
  <c r="FU19" i="3"/>
  <c r="FT19" i="3"/>
  <c r="FV18" i="3"/>
  <c r="FU18" i="3"/>
  <c r="FT18" i="3"/>
  <c r="FV17" i="3"/>
  <c r="FU17" i="3"/>
  <c r="FT17" i="3"/>
  <c r="FV16" i="3"/>
  <c r="FU16" i="3"/>
  <c r="FT16" i="3"/>
  <c r="FV15" i="3"/>
  <c r="FU15" i="3"/>
  <c r="FT15" i="3"/>
  <c r="Z33" i="3"/>
  <c r="Z32" i="3"/>
  <c r="Z31" i="3"/>
  <c r="Z30" i="3"/>
  <c r="Z29" i="3"/>
  <c r="Z27" i="3"/>
  <c r="Z26" i="3"/>
  <c r="Z25" i="3"/>
  <c r="Z24" i="3"/>
  <c r="Z23" i="3"/>
  <c r="Z21" i="3"/>
  <c r="Z20" i="3"/>
  <c r="Z19" i="3"/>
  <c r="Z18" i="3"/>
  <c r="Z17" i="3"/>
  <c r="Z16" i="3"/>
  <c r="Z15" i="3"/>
  <c r="GV34" i="3" l="1"/>
  <c r="GV36" i="3" s="1"/>
  <c r="AC22" i="3"/>
  <c r="AG22" i="3"/>
  <c r="AG34" i="3" s="1"/>
  <c r="AG36" i="3" s="1"/>
  <c r="AC28" i="3"/>
  <c r="AC34" i="3" s="1"/>
  <c r="AC36" i="3" s="1"/>
  <c r="AG28" i="3"/>
  <c r="GX22" i="3"/>
  <c r="GZ14" i="3"/>
  <c r="IU22" i="3"/>
  <c r="AD22" i="3"/>
  <c r="AH22" i="3"/>
  <c r="AD28" i="3"/>
  <c r="AH28" i="3"/>
  <c r="AH34" i="3" s="1"/>
  <c r="AH36" i="3" s="1"/>
  <c r="GX14" i="3"/>
  <c r="IT14" i="3"/>
  <c r="FI34" i="3"/>
  <c r="FI36" i="3" s="1"/>
  <c r="IO34" i="3"/>
  <c r="IO36" i="3" s="1"/>
  <c r="IW22" i="3"/>
  <c r="FJ34" i="3"/>
  <c r="FJ36" i="3" s="1"/>
  <c r="FK34" i="3"/>
  <c r="FK36" i="3" s="1"/>
  <c r="IU34" i="3"/>
  <c r="IU36" i="3" s="1"/>
  <c r="IT34" i="3"/>
  <c r="IT36" i="3" s="1"/>
  <c r="AF28" i="3"/>
  <c r="AF34" i="3" s="1"/>
  <c r="AF36" i="3" s="1"/>
  <c r="IW14" i="3"/>
  <c r="IW34" i="3" s="1"/>
  <c r="IW36" i="3" s="1"/>
  <c r="IP34" i="3"/>
  <c r="IP36" i="3" s="1"/>
  <c r="IW28" i="3"/>
  <c r="IN34" i="3"/>
  <c r="IN36" i="3" s="1"/>
  <c r="FH34" i="3"/>
  <c r="FH36" i="3" s="1"/>
  <c r="FT28" i="3"/>
  <c r="FV22" i="3"/>
  <c r="FT14" i="3"/>
  <c r="FU22" i="3"/>
  <c r="GG28" i="3"/>
  <c r="FT22" i="3"/>
  <c r="IV36" i="3"/>
  <c r="FV14" i="3"/>
  <c r="FV28" i="3"/>
  <c r="FU14" i="3"/>
  <c r="FU28" i="3"/>
  <c r="AA34" i="3"/>
  <c r="AA36" i="3" s="1"/>
  <c r="AI22" i="3"/>
  <c r="AI34" i="3" s="1"/>
  <c r="AI36" i="3" s="1"/>
  <c r="BX28" i="3"/>
  <c r="EE22" i="3"/>
  <c r="EM22" i="3"/>
  <c r="EY22" i="3"/>
  <c r="EV28" i="3"/>
  <c r="FF28" i="3"/>
  <c r="AE34" i="3"/>
  <c r="AE36" i="3" s="1"/>
  <c r="EA14" i="3"/>
  <c r="DT22" i="3"/>
  <c r="EU14" i="3"/>
  <c r="EW14" i="3"/>
  <c r="FG14" i="3"/>
  <c r="FG34" i="3" s="1"/>
  <c r="FG36" i="3" s="1"/>
  <c r="EC22" i="3"/>
  <c r="EG22" i="3"/>
  <c r="EK22" i="3"/>
  <c r="EO22" i="3"/>
  <c r="ES22" i="3"/>
  <c r="FC22" i="3"/>
  <c r="FE22" i="3"/>
  <c r="EB28" i="3"/>
  <c r="ED28" i="3"/>
  <c r="EF28" i="3"/>
  <c r="EH28" i="3"/>
  <c r="EJ28" i="3"/>
  <c r="EL28" i="3"/>
  <c r="EN28" i="3"/>
  <c r="EP28" i="3"/>
  <c r="ER28" i="3"/>
  <c r="ET28" i="3"/>
  <c r="EX28" i="3"/>
  <c r="EZ28" i="3"/>
  <c r="FB28" i="3"/>
  <c r="FB34" i="3" s="1"/>
  <c r="FB36" i="3" s="1"/>
  <c r="FD28" i="3"/>
  <c r="GX34" i="3"/>
  <c r="GX36" i="3" s="1"/>
  <c r="HA34" i="3"/>
  <c r="HA36" i="3" s="1"/>
  <c r="AB34" i="3"/>
  <c r="AB36" i="3" s="1"/>
  <c r="AD34" i="3"/>
  <c r="AD36" i="3" s="1"/>
  <c r="AJ34" i="3"/>
  <c r="AJ36" i="3" s="1"/>
  <c r="EB14" i="3"/>
  <c r="EB34" i="3" s="1"/>
  <c r="EB36" i="3" s="1"/>
  <c r="ED14" i="3"/>
  <c r="EF14" i="3"/>
  <c r="EF34" i="3" s="1"/>
  <c r="EF36" i="3" s="1"/>
  <c r="EH14" i="3"/>
  <c r="EJ14" i="3"/>
  <c r="EJ34" i="3" s="1"/>
  <c r="EJ36" i="3" s="1"/>
  <c r="EL14" i="3"/>
  <c r="EN14" i="3"/>
  <c r="EN34" i="3" s="1"/>
  <c r="EN36" i="3" s="1"/>
  <c r="EP14" i="3"/>
  <c r="ER14" i="3"/>
  <c r="ER34" i="3" s="1"/>
  <c r="ER36" i="3" s="1"/>
  <c r="ET14" i="3"/>
  <c r="EZ14" i="3"/>
  <c r="EZ34" i="3" s="1"/>
  <c r="EZ36" i="3" s="1"/>
  <c r="FB14" i="3"/>
  <c r="FE14" i="3"/>
  <c r="FE34" i="3" s="1"/>
  <c r="FE36" i="3" s="1"/>
  <c r="EU22" i="3"/>
  <c r="EW22" i="3"/>
  <c r="FA22" i="3"/>
  <c r="FF22" i="3"/>
  <c r="FF34" i="3" s="1"/>
  <c r="FF36" i="3" s="1"/>
  <c r="FG22" i="3"/>
  <c r="EI28" i="3"/>
  <c r="EM28" i="3"/>
  <c r="EQ28" i="3"/>
  <c r="EU28" i="3"/>
  <c r="EW28" i="3"/>
  <c r="HB34" i="3"/>
  <c r="HB36" i="3" s="1"/>
  <c r="EU34" i="3"/>
  <c r="EU36" i="3" s="1"/>
  <c r="DS28" i="3"/>
  <c r="DU28" i="3"/>
  <c r="EC14" i="3"/>
  <c r="EE14" i="3"/>
  <c r="EG14" i="3"/>
  <c r="EG34" i="3" s="1"/>
  <c r="EG36" i="3" s="1"/>
  <c r="EI14" i="3"/>
  <c r="EK14" i="3"/>
  <c r="EM14" i="3"/>
  <c r="EO14" i="3"/>
  <c r="EQ14" i="3"/>
  <c r="ES14" i="3"/>
  <c r="EV14" i="3"/>
  <c r="EX14" i="3"/>
  <c r="EX34" i="3" s="1"/>
  <c r="EX36" i="3" s="1"/>
  <c r="EY14" i="3"/>
  <c r="EY34" i="3" s="1"/>
  <c r="EY36" i="3" s="1"/>
  <c r="FA14" i="3"/>
  <c r="FA34" i="3" s="1"/>
  <c r="FA36" i="3" s="1"/>
  <c r="FC14" i="3"/>
  <c r="FC34" i="3" s="1"/>
  <c r="FC36" i="3" s="1"/>
  <c r="DT14" i="3"/>
  <c r="BK22" i="3"/>
  <c r="BM22" i="3"/>
  <c r="BO22" i="3"/>
  <c r="BQ22" i="3"/>
  <c r="BS22" i="3"/>
  <c r="BU22" i="3"/>
  <c r="BW22" i="3"/>
  <c r="DK22" i="3"/>
  <c r="DM22" i="3"/>
  <c r="DO22" i="3"/>
  <c r="DQ22" i="3"/>
  <c r="DW22" i="3"/>
  <c r="DY22" i="3"/>
  <c r="EA22" i="3"/>
  <c r="BL28" i="3"/>
  <c r="BN28" i="3"/>
  <c r="BP28" i="3"/>
  <c r="BR28" i="3"/>
  <c r="BT28" i="3"/>
  <c r="BV28" i="3"/>
  <c r="BZ28" i="3"/>
  <c r="CB28" i="3"/>
  <c r="CD28" i="3"/>
  <c r="DH28" i="3"/>
  <c r="DJ28" i="3"/>
  <c r="DL28" i="3"/>
  <c r="DN28" i="3"/>
  <c r="DP28" i="3"/>
  <c r="DR28" i="3"/>
  <c r="DV28" i="3"/>
  <c r="DX28" i="3"/>
  <c r="DZ28" i="3"/>
  <c r="GY34" i="3"/>
  <c r="GY36" i="3" s="1"/>
  <c r="HC34" i="3"/>
  <c r="HC36" i="3" s="1"/>
  <c r="DU22" i="3"/>
  <c r="CC28" i="3"/>
  <c r="GZ34" i="3"/>
  <c r="GZ36" i="3" s="1"/>
  <c r="BL14" i="3"/>
  <c r="BN14" i="3"/>
  <c r="BP14" i="3"/>
  <c r="BR14" i="3"/>
  <c r="BT14" i="3"/>
  <c r="BV14" i="3"/>
  <c r="BX14" i="3"/>
  <c r="DL14" i="3"/>
  <c r="DN14" i="3"/>
  <c r="DP14" i="3"/>
  <c r="DR14" i="3"/>
  <c r="DS14" i="3"/>
  <c r="DU14" i="3"/>
  <c r="DV14" i="3"/>
  <c r="DX14" i="3"/>
  <c r="DZ14" i="3"/>
  <c r="DQ14" i="3"/>
  <c r="DW14" i="3"/>
  <c r="DL22" i="3"/>
  <c r="DN22" i="3"/>
  <c r="DP22" i="3"/>
  <c r="DR22" i="3"/>
  <c r="DS22" i="3"/>
  <c r="DV22" i="3"/>
  <c r="DX22" i="3"/>
  <c r="DZ22" i="3"/>
  <c r="BK28" i="3"/>
  <c r="BM28" i="3"/>
  <c r="BO28" i="3"/>
  <c r="BQ28" i="3"/>
  <c r="BS28" i="3"/>
  <c r="BU28" i="3"/>
  <c r="BW28" i="3"/>
  <c r="BY28" i="3"/>
  <c r="CA28" i="3"/>
  <c r="DG28" i="3"/>
  <c r="DI28" i="3"/>
  <c r="DK28" i="3"/>
  <c r="DM28" i="3"/>
  <c r="DO28" i="3"/>
  <c r="DQ28" i="3"/>
  <c r="DT28" i="3"/>
  <c r="DW28" i="3"/>
  <c r="DY28" i="3"/>
  <c r="EA28" i="3"/>
  <c r="BY14" i="3"/>
  <c r="CA14" i="3"/>
  <c r="CC14" i="3"/>
  <c r="DG14" i="3"/>
  <c r="DI14" i="3"/>
  <c r="DK14" i="3"/>
  <c r="DY14" i="3"/>
  <c r="AK14" i="3"/>
  <c r="AK34" i="3" s="1"/>
  <c r="AK36" i="3" s="1"/>
  <c r="AZ34" i="3"/>
  <c r="AZ36" i="3" s="1"/>
  <c r="BB34" i="3"/>
  <c r="BB36" i="3" s="1"/>
  <c r="BD34" i="3"/>
  <c r="BD36" i="3" s="1"/>
  <c r="BF34" i="3"/>
  <c r="BF36" i="3" s="1"/>
  <c r="BH34" i="3"/>
  <c r="BH36" i="3" s="1"/>
  <c r="BJ34" i="3"/>
  <c r="BJ36" i="3" s="1"/>
  <c r="AY34" i="3"/>
  <c r="AY36" i="3" s="1"/>
  <c r="BG34" i="3"/>
  <c r="BG36" i="3" s="1"/>
  <c r="BC34" i="3"/>
  <c r="BC36" i="3" s="1"/>
  <c r="BA34" i="3"/>
  <c r="BA36" i="3" s="1"/>
  <c r="BE34" i="3"/>
  <c r="BE36" i="3" s="1"/>
  <c r="BI34" i="3"/>
  <c r="BI36" i="3" s="1"/>
  <c r="BK14" i="3"/>
  <c r="BM14" i="3"/>
  <c r="BO14" i="3"/>
  <c r="BQ14" i="3"/>
  <c r="BS14" i="3"/>
  <c r="BU14" i="3"/>
  <c r="BW14" i="3"/>
  <c r="BZ14" i="3"/>
  <c r="CB14" i="3"/>
  <c r="CD14" i="3"/>
  <c r="DH14" i="3"/>
  <c r="DJ14" i="3"/>
  <c r="DM14" i="3"/>
  <c r="DO14" i="3"/>
  <c r="BL22" i="3"/>
  <c r="BN22" i="3"/>
  <c r="BP22" i="3"/>
  <c r="BR22" i="3"/>
  <c r="BT22" i="3"/>
  <c r="BV22" i="3"/>
  <c r="BX22" i="3"/>
  <c r="BY22" i="3"/>
  <c r="CA22" i="3"/>
  <c r="CC22" i="3"/>
  <c r="DG22" i="3"/>
  <c r="DI22" i="3"/>
  <c r="FX14" i="3"/>
  <c r="FX34" i="3" s="1"/>
  <c r="FX36" i="3" s="1"/>
  <c r="IS36" i="3"/>
  <c r="FD14" i="3"/>
  <c r="II28" i="3"/>
  <c r="IA14" i="3"/>
  <c r="IA34" i="3" s="1"/>
  <c r="IA36" i="3" s="1"/>
  <c r="HX22" i="3"/>
  <c r="IF22" i="3"/>
  <c r="HF28" i="3"/>
  <c r="HX28" i="3"/>
  <c r="HZ28" i="3"/>
  <c r="IB28" i="3"/>
  <c r="ID28" i="3"/>
  <c r="IF28" i="3"/>
  <c r="IJ28" i="3"/>
  <c r="IM28" i="3"/>
  <c r="IM34" i="3" s="1"/>
  <c r="IM36" i="3" s="1"/>
  <c r="HH22" i="3"/>
  <c r="HM14" i="3"/>
  <c r="HW14" i="3"/>
  <c r="HM28" i="3"/>
  <c r="HU28" i="3"/>
  <c r="HW28" i="3"/>
  <c r="HY14" i="3"/>
  <c r="IC14" i="3"/>
  <c r="IE14" i="3"/>
  <c r="IG14" i="3"/>
  <c r="IH14" i="3"/>
  <c r="IK14" i="3"/>
  <c r="HZ22" i="3"/>
  <c r="IB22" i="3"/>
  <c r="ID22" i="3"/>
  <c r="II22" i="3"/>
  <c r="IJ22" i="3"/>
  <c r="IL22" i="3"/>
  <c r="IL34" i="3" s="1"/>
  <c r="IL36" i="3" s="1"/>
  <c r="HY28" i="3"/>
  <c r="IC28" i="3"/>
  <c r="IC34" i="3" s="1"/>
  <c r="IC36" i="3" s="1"/>
  <c r="IE28" i="3"/>
  <c r="IG28" i="3"/>
  <c r="IH28" i="3"/>
  <c r="IK28" i="3"/>
  <c r="HK22" i="3"/>
  <c r="HS22" i="3"/>
  <c r="HL14" i="3"/>
  <c r="HN14" i="3"/>
  <c r="HP14" i="3"/>
  <c r="HR14" i="3"/>
  <c r="HT14" i="3"/>
  <c r="HV14" i="3"/>
  <c r="HQ14" i="3"/>
  <c r="HU14" i="3"/>
  <c r="HY34" i="3"/>
  <c r="HY36" i="3" s="1"/>
  <c r="HV22" i="3"/>
  <c r="HO22" i="3"/>
  <c r="HL28" i="3"/>
  <c r="HN28" i="3"/>
  <c r="HP28" i="3"/>
  <c r="HR28" i="3"/>
  <c r="HT28" i="3"/>
  <c r="HV28" i="3"/>
  <c r="HQ28" i="3"/>
  <c r="HM22" i="3"/>
  <c r="HQ22" i="3"/>
  <c r="HU22" i="3"/>
  <c r="HW22" i="3"/>
  <c r="HF14" i="3"/>
  <c r="HJ14" i="3"/>
  <c r="HJ28" i="3"/>
  <c r="DE28" i="3"/>
  <c r="HK14" i="3"/>
  <c r="HO14" i="3"/>
  <c r="HS14" i="3"/>
  <c r="HD22" i="3"/>
  <c r="HK28" i="3"/>
  <c r="HO28" i="3"/>
  <c r="HS28" i="3"/>
  <c r="DE14" i="3"/>
  <c r="CN28" i="3"/>
  <c r="CV28" i="3"/>
  <c r="CX28" i="3"/>
  <c r="CY28" i="3"/>
  <c r="DA28" i="3"/>
  <c r="DC28" i="3"/>
  <c r="HE14" i="3"/>
  <c r="HG14" i="3"/>
  <c r="HI14" i="3"/>
  <c r="HD14" i="3"/>
  <c r="HH14" i="3"/>
  <c r="HF22" i="3"/>
  <c r="HJ22" i="3"/>
  <c r="HE28" i="3"/>
  <c r="HG28" i="3"/>
  <c r="HI28" i="3"/>
  <c r="HD28" i="3"/>
  <c r="HH28" i="3"/>
  <c r="HL22" i="3"/>
  <c r="HN22" i="3"/>
  <c r="HP22" i="3"/>
  <c r="HR22" i="3"/>
  <c r="HT22" i="3"/>
  <c r="IY28" i="3"/>
  <c r="GS22" i="3"/>
  <c r="HE22" i="3"/>
  <c r="HG22" i="3"/>
  <c r="HI22" i="3"/>
  <c r="IX28" i="3"/>
  <c r="DE22" i="3"/>
  <c r="GL14" i="3"/>
  <c r="GL28" i="3"/>
  <c r="CF22" i="3"/>
  <c r="CH22" i="3"/>
  <c r="CJ22" i="3"/>
  <c r="CL22" i="3"/>
  <c r="CN22" i="3"/>
  <c r="CP22" i="3"/>
  <c r="CR22" i="3"/>
  <c r="CT22" i="3"/>
  <c r="CV22" i="3"/>
  <c r="CX22" i="3"/>
  <c r="CY22" i="3"/>
  <c r="DA22" i="3"/>
  <c r="DC22" i="3"/>
  <c r="GM22" i="3"/>
  <c r="GL22" i="3"/>
  <c r="GK22" i="3"/>
  <c r="IX14" i="3"/>
  <c r="GO14" i="3"/>
  <c r="GS14" i="3"/>
  <c r="GS28" i="3"/>
  <c r="GN14" i="3"/>
  <c r="GM14" i="3"/>
  <c r="GK14" i="3"/>
  <c r="GO22" i="3"/>
  <c r="GK28" i="3"/>
  <c r="GM28" i="3"/>
  <c r="GO28" i="3"/>
  <c r="GN22" i="3"/>
  <c r="IY22" i="3"/>
  <c r="IX22" i="3"/>
  <c r="GN28" i="3"/>
  <c r="GF28" i="3"/>
  <c r="GF36" i="3" s="1"/>
  <c r="CF14" i="3"/>
  <c r="CH14" i="3"/>
  <c r="CJ14" i="3"/>
  <c r="CL14" i="3"/>
  <c r="CN14" i="3"/>
  <c r="CP14" i="3"/>
  <c r="CR14" i="3"/>
  <c r="CT14" i="3"/>
  <c r="CV14" i="3"/>
  <c r="CX14" i="3"/>
  <c r="CF28" i="3"/>
  <c r="CH28" i="3"/>
  <c r="CJ28" i="3"/>
  <c r="CL28" i="3"/>
  <c r="CP28" i="3"/>
  <c r="CR28" i="3"/>
  <c r="CT28" i="3"/>
  <c r="IY14" i="3"/>
  <c r="M22" i="3"/>
  <c r="L22" i="3"/>
  <c r="L34" i="3" s="1"/>
  <c r="L36" i="3" s="1"/>
  <c r="GJ22" i="3"/>
  <c r="GJ36" i="3" s="1"/>
  <c r="CY14" i="3"/>
  <c r="DA14" i="3"/>
  <c r="DC14" i="3"/>
  <c r="M14" i="3"/>
  <c r="M28" i="3"/>
  <c r="GG14" i="3"/>
  <c r="GG22" i="3"/>
  <c r="Z22" i="3"/>
  <c r="Z28" i="3"/>
  <c r="BZ22" i="3"/>
  <c r="CB22" i="3"/>
  <c r="CD22" i="3"/>
  <c r="DH22" i="3"/>
  <c r="DJ22" i="3"/>
  <c r="CE14" i="3"/>
  <c r="CG14" i="3"/>
  <c r="CI14" i="3"/>
  <c r="CK14" i="3"/>
  <c r="CM14" i="3"/>
  <c r="CO14" i="3"/>
  <c r="CQ14" i="3"/>
  <c r="CS14" i="3"/>
  <c r="CU14" i="3"/>
  <c r="CW14" i="3"/>
  <c r="CZ14" i="3"/>
  <c r="DB14" i="3"/>
  <c r="DD14" i="3"/>
  <c r="DF14" i="3"/>
  <c r="CE22" i="3"/>
  <c r="CG22" i="3"/>
  <c r="CI22" i="3"/>
  <c r="CK22" i="3"/>
  <c r="CM22" i="3"/>
  <c r="CO22" i="3"/>
  <c r="CQ22" i="3"/>
  <c r="CS22" i="3"/>
  <c r="CU22" i="3"/>
  <c r="CW22" i="3"/>
  <c r="CZ22" i="3"/>
  <c r="DB22" i="3"/>
  <c r="DD22" i="3"/>
  <c r="DF22" i="3"/>
  <c r="CE28" i="3"/>
  <c r="CG28" i="3"/>
  <c r="CI28" i="3"/>
  <c r="CK28" i="3"/>
  <c r="CM28" i="3"/>
  <c r="CO28" i="3"/>
  <c r="CQ28" i="3"/>
  <c r="CS28" i="3"/>
  <c r="CU28" i="3"/>
  <c r="CW28" i="3"/>
  <c r="CZ28" i="3"/>
  <c r="DB28" i="3"/>
  <c r="DD28" i="3"/>
  <c r="DF28" i="3"/>
  <c r="Z14" i="3"/>
  <c r="Q33" i="3"/>
  <c r="R33" i="3"/>
  <c r="S33" i="3"/>
  <c r="T33" i="3"/>
  <c r="U33" i="3"/>
  <c r="V33" i="3"/>
  <c r="W33" i="3"/>
  <c r="X33" i="3"/>
  <c r="Y33" i="3"/>
  <c r="P33" i="3"/>
  <c r="Q32" i="3"/>
  <c r="R32" i="3"/>
  <c r="S32" i="3"/>
  <c r="T32" i="3"/>
  <c r="U32" i="3"/>
  <c r="V32" i="3"/>
  <c r="W32" i="3"/>
  <c r="X32" i="3"/>
  <c r="Y32" i="3"/>
  <c r="P32" i="3"/>
  <c r="Q31" i="3"/>
  <c r="R31" i="3"/>
  <c r="S31" i="3"/>
  <c r="T31" i="3"/>
  <c r="U31" i="3"/>
  <c r="V31" i="3"/>
  <c r="W31" i="3"/>
  <c r="X31" i="3"/>
  <c r="Y31" i="3"/>
  <c r="P31" i="3"/>
  <c r="Q30" i="3"/>
  <c r="R30" i="3"/>
  <c r="S30" i="3"/>
  <c r="T30" i="3"/>
  <c r="U30" i="3"/>
  <c r="V30" i="3"/>
  <c r="W30" i="3"/>
  <c r="X30" i="3"/>
  <c r="Y30" i="3"/>
  <c r="P30" i="3"/>
  <c r="Q29" i="3"/>
  <c r="R29" i="3"/>
  <c r="S29" i="3"/>
  <c r="T29" i="3"/>
  <c r="U29" i="3"/>
  <c r="V29" i="3"/>
  <c r="W29" i="3"/>
  <c r="X29" i="3"/>
  <c r="Y29" i="3"/>
  <c r="P29" i="3"/>
  <c r="Q27" i="3"/>
  <c r="R27" i="3"/>
  <c r="S27" i="3"/>
  <c r="T27" i="3"/>
  <c r="U27" i="3"/>
  <c r="V27" i="3"/>
  <c r="W27" i="3"/>
  <c r="X27" i="3"/>
  <c r="Y27" i="3"/>
  <c r="P27" i="3"/>
  <c r="Q26" i="3"/>
  <c r="R26" i="3"/>
  <c r="S26" i="3"/>
  <c r="T26" i="3"/>
  <c r="U26" i="3"/>
  <c r="V26" i="3"/>
  <c r="W26" i="3"/>
  <c r="X26" i="3"/>
  <c r="Y26" i="3"/>
  <c r="P26" i="3"/>
  <c r="Q25" i="3"/>
  <c r="R25" i="3"/>
  <c r="S25" i="3"/>
  <c r="T25" i="3"/>
  <c r="U25" i="3"/>
  <c r="V25" i="3"/>
  <c r="W25" i="3"/>
  <c r="X25" i="3"/>
  <c r="Y25" i="3"/>
  <c r="P25" i="3"/>
  <c r="Q24" i="3"/>
  <c r="R24" i="3"/>
  <c r="S24" i="3"/>
  <c r="T24" i="3"/>
  <c r="U24" i="3"/>
  <c r="V24" i="3"/>
  <c r="W24" i="3"/>
  <c r="X24" i="3"/>
  <c r="Y24" i="3"/>
  <c r="P24" i="3"/>
  <c r="Q23" i="3"/>
  <c r="R23" i="3"/>
  <c r="S23" i="3"/>
  <c r="T23" i="3"/>
  <c r="U23" i="3"/>
  <c r="V23" i="3"/>
  <c r="W23" i="3"/>
  <c r="X23" i="3"/>
  <c r="Y23" i="3"/>
  <c r="P23" i="3"/>
  <c r="Q21" i="3"/>
  <c r="R21" i="3"/>
  <c r="S21" i="3"/>
  <c r="T21" i="3"/>
  <c r="U21" i="3"/>
  <c r="V21" i="3"/>
  <c r="W21" i="3"/>
  <c r="X21" i="3"/>
  <c r="Y21" i="3"/>
  <c r="P21" i="3"/>
  <c r="Q20" i="3"/>
  <c r="R20" i="3"/>
  <c r="S20" i="3"/>
  <c r="T20" i="3"/>
  <c r="U20" i="3"/>
  <c r="V20" i="3"/>
  <c r="W20" i="3"/>
  <c r="X20" i="3"/>
  <c r="Y20" i="3"/>
  <c r="P20" i="3"/>
  <c r="Q19" i="3"/>
  <c r="R19" i="3"/>
  <c r="S19" i="3"/>
  <c r="T19" i="3"/>
  <c r="U19" i="3"/>
  <c r="V19" i="3"/>
  <c r="W19" i="3"/>
  <c r="X19" i="3"/>
  <c r="Y19" i="3"/>
  <c r="P19" i="3"/>
  <c r="Q18" i="3"/>
  <c r="R18" i="3"/>
  <c r="S18" i="3"/>
  <c r="T18" i="3"/>
  <c r="U18" i="3"/>
  <c r="V18" i="3"/>
  <c r="W18" i="3"/>
  <c r="X18" i="3"/>
  <c r="Y18" i="3"/>
  <c r="P18" i="3"/>
  <c r="Q17" i="3"/>
  <c r="R17" i="3"/>
  <c r="S17" i="3"/>
  <c r="T17" i="3"/>
  <c r="U17" i="3"/>
  <c r="V17" i="3"/>
  <c r="W17" i="3"/>
  <c r="X17" i="3"/>
  <c r="Y17" i="3"/>
  <c r="P17" i="3"/>
  <c r="Q16" i="3"/>
  <c r="R16" i="3"/>
  <c r="S16" i="3"/>
  <c r="T16" i="3"/>
  <c r="U16" i="3"/>
  <c r="V16" i="3"/>
  <c r="W16" i="3"/>
  <c r="X16" i="3"/>
  <c r="Y16" i="3"/>
  <c r="P16" i="3"/>
  <c r="Q15" i="3"/>
  <c r="R15" i="3"/>
  <c r="S15" i="3"/>
  <c r="T15" i="3"/>
  <c r="U15" i="3"/>
  <c r="V15" i="3"/>
  <c r="W15" i="3"/>
  <c r="X15" i="3"/>
  <c r="Y15" i="3"/>
  <c r="P15" i="3"/>
  <c r="K33" i="3"/>
  <c r="K32" i="3"/>
  <c r="K31" i="3"/>
  <c r="K30" i="3"/>
  <c r="K29" i="3"/>
  <c r="K27" i="3"/>
  <c r="K26" i="3"/>
  <c r="K25" i="3"/>
  <c r="K24" i="3"/>
  <c r="K23" i="3"/>
  <c r="K21" i="3"/>
  <c r="K20" i="3"/>
  <c r="K19" i="3"/>
  <c r="K18" i="3"/>
  <c r="K17" i="3"/>
  <c r="K16" i="3"/>
  <c r="K15" i="3"/>
  <c r="K9" i="3"/>
  <c r="J9" i="3"/>
  <c r="J33" i="3"/>
  <c r="J32" i="3"/>
  <c r="J31" i="3"/>
  <c r="J30" i="3"/>
  <c r="J29" i="3"/>
  <c r="J27" i="3"/>
  <c r="J26" i="3"/>
  <c r="J25" i="3"/>
  <c r="J24" i="3"/>
  <c r="J23" i="3"/>
  <c r="J21" i="3"/>
  <c r="J20" i="3"/>
  <c r="J19" i="3"/>
  <c r="J18" i="3"/>
  <c r="J17" i="3"/>
  <c r="J16" i="3"/>
  <c r="I33" i="3"/>
  <c r="I32" i="3"/>
  <c r="I31" i="3"/>
  <c r="I30" i="3"/>
  <c r="I29" i="3"/>
  <c r="I27" i="3"/>
  <c r="I26" i="3"/>
  <c r="I25" i="3"/>
  <c r="I24" i="3"/>
  <c r="I23" i="3"/>
  <c r="I21" i="3"/>
  <c r="I20" i="3"/>
  <c r="I19" i="3"/>
  <c r="I18" i="3"/>
  <c r="I17" i="3"/>
  <c r="I16" i="3"/>
  <c r="J15" i="3"/>
  <c r="I15" i="3"/>
  <c r="I9" i="3"/>
  <c r="IJ34" i="3" l="1"/>
  <c r="IJ36" i="3" s="1"/>
  <c r="EO34" i="3"/>
  <c r="EO36" i="3" s="1"/>
  <c r="EE34" i="3"/>
  <c r="EE36" i="3" s="1"/>
  <c r="IX36" i="3"/>
  <c r="BT34" i="3"/>
  <c r="BT36" i="3" s="1"/>
  <c r="EP34" i="3"/>
  <c r="EP36" i="3" s="1"/>
  <c r="II34" i="3"/>
  <c r="II36" i="3" s="1"/>
  <c r="HX34" i="3"/>
  <c r="HX36" i="3" s="1"/>
  <c r="FD34" i="3"/>
  <c r="FD36" i="3" s="1"/>
  <c r="CA34" i="3"/>
  <c r="CA36" i="3" s="1"/>
  <c r="BL34" i="3"/>
  <c r="BL36" i="3" s="1"/>
  <c r="DM34" i="3"/>
  <c r="DM36" i="3" s="1"/>
  <c r="BW34" i="3"/>
  <c r="BW36" i="3" s="1"/>
  <c r="BO34" i="3"/>
  <c r="BO36" i="3" s="1"/>
  <c r="BK34" i="3"/>
  <c r="BK36" i="3" s="1"/>
  <c r="EH34" i="3"/>
  <c r="EH36" i="3" s="1"/>
  <c r="FT34" i="3"/>
  <c r="FT36" i="3" s="1"/>
  <c r="DX34" i="3"/>
  <c r="DX36" i="3" s="1"/>
  <c r="ET34" i="3"/>
  <c r="ET36" i="3" s="1"/>
  <c r="EL34" i="3"/>
  <c r="EL36" i="3" s="1"/>
  <c r="ED34" i="3"/>
  <c r="ED36" i="3" s="1"/>
  <c r="FV34" i="3"/>
  <c r="FV36" i="3" s="1"/>
  <c r="HM34" i="3"/>
  <c r="HM36" i="3" s="1"/>
  <c r="BM34" i="3"/>
  <c r="BM36" i="3" s="1"/>
  <c r="EV34" i="3"/>
  <c r="EV36" i="3" s="1"/>
  <c r="EQ34" i="3"/>
  <c r="EQ36" i="3" s="1"/>
  <c r="EM34" i="3"/>
  <c r="EM36" i="3" s="1"/>
  <c r="HT34" i="3"/>
  <c r="HT36" i="3" s="1"/>
  <c r="HP34" i="3"/>
  <c r="HP36" i="3" s="1"/>
  <c r="HL34" i="3"/>
  <c r="HL36" i="3" s="1"/>
  <c r="EW34" i="3"/>
  <c r="EW36" i="3" s="1"/>
  <c r="DL34" i="3"/>
  <c r="DL36" i="3" s="1"/>
  <c r="EI34" i="3"/>
  <c r="EI36" i="3" s="1"/>
  <c r="DY34" i="3"/>
  <c r="DY36" i="3" s="1"/>
  <c r="DI34" i="3"/>
  <c r="DI36" i="3" s="1"/>
  <c r="FU34" i="3"/>
  <c r="FU36" i="3" s="1"/>
  <c r="DJ34" i="3"/>
  <c r="DJ36" i="3" s="1"/>
  <c r="CD34" i="3"/>
  <c r="CD36" i="3" s="1"/>
  <c r="BZ34" i="3"/>
  <c r="BZ36" i="3" s="1"/>
  <c r="ES34" i="3"/>
  <c r="ES36" i="3" s="1"/>
  <c r="EK34" i="3"/>
  <c r="EK36" i="3" s="1"/>
  <c r="EC34" i="3"/>
  <c r="EC36" i="3" s="1"/>
  <c r="DE34" i="3"/>
  <c r="DE36" i="3" s="1"/>
  <c r="CB34" i="3"/>
  <c r="CB36" i="3" s="1"/>
  <c r="BU34" i="3"/>
  <c r="BU36" i="3" s="1"/>
  <c r="DS34" i="3"/>
  <c r="DS36" i="3" s="1"/>
  <c r="DQ34" i="3"/>
  <c r="DQ36" i="3" s="1"/>
  <c r="BS34" i="3"/>
  <c r="BS36" i="3" s="1"/>
  <c r="HF34" i="3"/>
  <c r="HF36" i="3" s="1"/>
  <c r="HV34" i="3"/>
  <c r="HV36" i="3" s="1"/>
  <c r="IB34" i="3"/>
  <c r="IB36" i="3" s="1"/>
  <c r="DP34" i="3"/>
  <c r="DP36" i="3" s="1"/>
  <c r="DH34" i="3"/>
  <c r="DH36" i="3" s="1"/>
  <c r="DG34" i="3"/>
  <c r="DG36" i="3" s="1"/>
  <c r="BX34" i="3"/>
  <c r="BX36" i="3" s="1"/>
  <c r="BP34" i="3"/>
  <c r="BP36" i="3" s="1"/>
  <c r="CC34" i="3"/>
  <c r="CC36" i="3" s="1"/>
  <c r="DZ34" i="3"/>
  <c r="DZ36" i="3" s="1"/>
  <c r="DV34" i="3"/>
  <c r="DV36" i="3" s="1"/>
  <c r="EA34" i="3"/>
  <c r="EA36" i="3" s="1"/>
  <c r="BQ34" i="3"/>
  <c r="BQ36" i="3" s="1"/>
  <c r="Z34" i="3"/>
  <c r="Z36" i="3" s="1"/>
  <c r="IY34" i="3"/>
  <c r="IY36" i="3" s="1"/>
  <c r="CX34" i="3"/>
  <c r="CX36" i="3" s="1"/>
  <c r="HR34" i="3"/>
  <c r="HR36" i="3" s="1"/>
  <c r="HN34" i="3"/>
  <c r="HN36" i="3" s="1"/>
  <c r="DT34" i="3"/>
  <c r="DT36" i="3" s="1"/>
  <c r="DR34" i="3"/>
  <c r="DR36" i="3" s="1"/>
  <c r="DN34" i="3"/>
  <c r="DN36" i="3" s="1"/>
  <c r="GN34" i="3"/>
  <c r="GN36" i="3" s="1"/>
  <c r="DK34" i="3"/>
  <c r="DK36" i="3" s="1"/>
  <c r="HQ34" i="3"/>
  <c r="HQ36" i="3" s="1"/>
  <c r="BY34" i="3"/>
  <c r="BY36" i="3" s="1"/>
  <c r="DO34" i="3"/>
  <c r="DO36" i="3" s="1"/>
  <c r="DW34" i="3"/>
  <c r="DW36" i="3" s="1"/>
  <c r="BV34" i="3"/>
  <c r="BV36" i="3" s="1"/>
  <c r="BR34" i="3"/>
  <c r="BR36" i="3" s="1"/>
  <c r="BN34" i="3"/>
  <c r="BN36" i="3" s="1"/>
  <c r="DU34" i="3"/>
  <c r="DU36" i="3" s="1"/>
  <c r="HJ34" i="3"/>
  <c r="HJ36" i="3" s="1"/>
  <c r="HU34" i="3"/>
  <c r="HU36" i="3" s="1"/>
  <c r="HW34" i="3"/>
  <c r="HW36" i="3" s="1"/>
  <c r="IF34" i="3"/>
  <c r="IF36" i="3" s="1"/>
  <c r="DC34" i="3"/>
  <c r="DC36" i="3" s="1"/>
  <c r="CY34" i="3"/>
  <c r="CY36" i="3" s="1"/>
  <c r="CV34" i="3"/>
  <c r="CV36" i="3" s="1"/>
  <c r="CN34" i="3"/>
  <c r="CN36" i="3" s="1"/>
  <c r="HG34" i="3"/>
  <c r="HG36" i="3" s="1"/>
  <c r="ID34" i="3"/>
  <c r="ID36" i="3" s="1"/>
  <c r="HZ34" i="3"/>
  <c r="HZ36" i="3" s="1"/>
  <c r="CR34" i="3"/>
  <c r="CR36" i="3" s="1"/>
  <c r="IG34" i="3"/>
  <c r="IG36" i="3" s="1"/>
  <c r="IE34" i="3"/>
  <c r="IE36" i="3" s="1"/>
  <c r="IK34" i="3"/>
  <c r="IK36" i="3" s="1"/>
  <c r="IH34" i="3"/>
  <c r="IH36" i="3" s="1"/>
  <c r="CJ34" i="3"/>
  <c r="CJ36" i="3" s="1"/>
  <c r="CF34" i="3"/>
  <c r="CF36" i="3" s="1"/>
  <c r="GL34" i="3"/>
  <c r="GL36" i="3" s="1"/>
  <c r="GS34" i="3"/>
  <c r="GS36" i="3" s="1"/>
  <c r="HH34" i="3"/>
  <c r="HH36" i="3" s="1"/>
  <c r="HO34" i="3"/>
  <c r="HO36" i="3" s="1"/>
  <c r="HS34" i="3"/>
  <c r="HS36" i="3" s="1"/>
  <c r="HK34" i="3"/>
  <c r="HK36" i="3" s="1"/>
  <c r="DA34" i="3"/>
  <c r="DA36" i="3" s="1"/>
  <c r="HI34" i="3"/>
  <c r="HI36" i="3" s="1"/>
  <c r="HE34" i="3"/>
  <c r="HE36" i="3" s="1"/>
  <c r="HD34" i="3"/>
  <c r="HD36" i="3" s="1"/>
  <c r="GM34" i="3"/>
  <c r="GM36" i="3" s="1"/>
  <c r="GO34" i="3"/>
  <c r="GO36" i="3" s="1"/>
  <c r="GK34" i="3"/>
  <c r="GK36" i="3" s="1"/>
  <c r="GG34" i="3"/>
  <c r="GG36" i="3" s="1"/>
  <c r="CT34" i="3"/>
  <c r="CT36" i="3" s="1"/>
  <c r="CP34" i="3"/>
  <c r="CP36" i="3" s="1"/>
  <c r="CL34" i="3"/>
  <c r="CL36" i="3" s="1"/>
  <c r="CH34" i="3"/>
  <c r="CH36" i="3" s="1"/>
  <c r="M34" i="3"/>
  <c r="M36" i="3" s="1"/>
  <c r="P14" i="3"/>
  <c r="X14" i="3"/>
  <c r="V14" i="3"/>
  <c r="DD34" i="3"/>
  <c r="DD36" i="3" s="1"/>
  <c r="CZ34" i="3"/>
  <c r="CZ36" i="3" s="1"/>
  <c r="CU34" i="3"/>
  <c r="CU36" i="3" s="1"/>
  <c r="CQ34" i="3"/>
  <c r="CQ36" i="3" s="1"/>
  <c r="CM34" i="3"/>
  <c r="CM36" i="3" s="1"/>
  <c r="CI34" i="3"/>
  <c r="CI36" i="3" s="1"/>
  <c r="CE34" i="3"/>
  <c r="CE36" i="3" s="1"/>
  <c r="DF34" i="3"/>
  <c r="DF36" i="3" s="1"/>
  <c r="DB34" i="3"/>
  <c r="DB36" i="3" s="1"/>
  <c r="CW34" i="3"/>
  <c r="CW36" i="3" s="1"/>
  <c r="CS34" i="3"/>
  <c r="CS36" i="3" s="1"/>
  <c r="CO34" i="3"/>
  <c r="CO36" i="3" s="1"/>
  <c r="CK34" i="3"/>
  <c r="CK36" i="3" s="1"/>
  <c r="CG34" i="3"/>
  <c r="CG36" i="3" s="1"/>
  <c r="Y22" i="3"/>
  <c r="W22" i="3"/>
  <c r="K14" i="3"/>
  <c r="K28" i="3"/>
  <c r="U22" i="3"/>
  <c r="S22" i="3"/>
  <c r="Q22" i="3"/>
  <c r="P28" i="3"/>
  <c r="X28" i="3"/>
  <c r="V28" i="3"/>
  <c r="T28" i="3"/>
  <c r="R28" i="3"/>
  <c r="Y14" i="3"/>
  <c r="W14" i="3"/>
  <c r="U14" i="3"/>
  <c r="S14" i="3"/>
  <c r="Q14" i="3"/>
  <c r="P22" i="3"/>
  <c r="X22" i="3"/>
  <c r="V22" i="3"/>
  <c r="T22" i="3"/>
  <c r="R22" i="3"/>
  <c r="Y28" i="3"/>
  <c r="W28" i="3"/>
  <c r="U28" i="3"/>
  <c r="S28" i="3"/>
  <c r="Q28" i="3"/>
  <c r="K22" i="3"/>
  <c r="T14" i="3"/>
  <c r="R14" i="3"/>
  <c r="J22" i="3"/>
  <c r="J14" i="3"/>
  <c r="J28" i="3"/>
  <c r="H31" i="3"/>
  <c r="H14" i="3"/>
  <c r="H29" i="3"/>
  <c r="H26" i="3"/>
  <c r="H27" i="3"/>
  <c r="V34" i="3" l="1"/>
  <c r="V36" i="3" s="1"/>
  <c r="X34" i="3"/>
  <c r="X36" i="3" s="1"/>
  <c r="T34" i="3"/>
  <c r="T36" i="3" s="1"/>
  <c r="P34" i="3"/>
  <c r="P36" i="3" s="1"/>
  <c r="R34" i="3"/>
  <c r="R36" i="3" s="1"/>
  <c r="K34" i="3"/>
  <c r="K36" i="3" s="1"/>
  <c r="J34" i="3"/>
  <c r="J36" i="3" s="1"/>
  <c r="S34" i="3"/>
  <c r="S36" i="3" s="1"/>
  <c r="W34" i="3"/>
  <c r="W36" i="3" s="1"/>
  <c r="Q34" i="3"/>
  <c r="Q36" i="3" s="1"/>
  <c r="U34" i="3"/>
  <c r="U36" i="3" s="1"/>
  <c r="Y34" i="3"/>
  <c r="Y36" i="3" s="1"/>
  <c r="I22" i="3"/>
  <c r="H28" i="3"/>
  <c r="H22" i="3"/>
  <c r="H9" i="3"/>
  <c r="H36" i="3" l="1"/>
  <c r="I28" i="3"/>
  <c r="I14" i="3" l="1"/>
  <c r="I34" i="3" s="1"/>
  <c r="I36" i="3" l="1"/>
</calcChain>
</file>

<file path=xl/sharedStrings.xml><?xml version="1.0" encoding="utf-8"?>
<sst xmlns="http://schemas.openxmlformats.org/spreadsheetml/2006/main" count="907" uniqueCount="435">
  <si>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</si>
  <si>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</si>
  <si>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</si>
  <si>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</si>
  <si>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</si>
  <si>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</si>
  <si>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</si>
  <si>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</si>
  <si>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</si>
  <si>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</si>
  <si>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</si>
  <si>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</si>
  <si>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</si>
  <si>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</si>
  <si>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</si>
  <si>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</si>
  <si>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</si>
  <si>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</si>
  <si>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</si>
  <si>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</si>
  <si>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</si>
  <si>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</si>
  <si>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</si>
  <si>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</si>
  <si>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</si>
  <si>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</si>
  <si>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</si>
  <si>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</si>
  <si>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</si>
  <si>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</si>
  <si>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</si>
  <si>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</si>
  <si>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</si>
  <si>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</si>
  <si>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</si>
  <si>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</si>
  <si>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</si>
  <si>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</si>
  <si>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</si>
  <si>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</si>
  <si>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</si>
  <si>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</si>
  <si>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</si>
  <si>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</si>
  <si>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</si>
  <si>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</si>
  <si>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благоустроенный дом с центр отоплением</t>
  </si>
  <si>
    <t>деревянный не благоустроенный без канализации и центр отопления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</si>
  <si>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</si>
  <si>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</si>
  <si>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</si>
  <si>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</si>
  <si>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</si>
  <si>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деревянный не благоустроенный с центр отоплением</t>
  </si>
  <si>
    <t>Лот № 1</t>
  </si>
  <si>
    <t>27</t>
  </si>
  <si>
    <t>31</t>
  </si>
  <si>
    <t>ДОКОВСКАЯ ул.</t>
  </si>
  <si>
    <t>34</t>
  </si>
  <si>
    <t>35</t>
  </si>
  <si>
    <t>36</t>
  </si>
  <si>
    <t>33</t>
  </si>
  <si>
    <t>37</t>
  </si>
  <si>
    <t>40</t>
  </si>
  <si>
    <t>41</t>
  </si>
  <si>
    <t>42</t>
  </si>
  <si>
    <t>44</t>
  </si>
  <si>
    <t>53</t>
  </si>
  <si>
    <t>54</t>
  </si>
  <si>
    <t>55</t>
  </si>
  <si>
    <t>405,4</t>
  </si>
  <si>
    <t>1</t>
  </si>
  <si>
    <t>2</t>
  </si>
  <si>
    <t>3</t>
  </si>
  <si>
    <t>4</t>
  </si>
  <si>
    <t>5</t>
  </si>
  <si>
    <t>6</t>
  </si>
  <si>
    <t>7</t>
  </si>
  <si>
    <t>8</t>
  </si>
  <si>
    <t>29</t>
  </si>
  <si>
    <t>33, К 1</t>
  </si>
  <si>
    <t>38</t>
  </si>
  <si>
    <t>717,2</t>
  </si>
  <si>
    <t>ЗЕНЬКОВИЧА ул.</t>
  </si>
  <si>
    <t>ЛЕСОЗАВОДСКАЯ ул.</t>
  </si>
  <si>
    <t>ЛОКОМОТИВНАЯ ул.</t>
  </si>
  <si>
    <t>ПРИВОКЗАЛЬНАЯ ул.</t>
  </si>
  <si>
    <t>СЕВСТРОЙ ул.</t>
  </si>
  <si>
    <t>26</t>
  </si>
  <si>
    <t>12</t>
  </si>
  <si>
    <t>65, 1</t>
  </si>
  <si>
    <t>13</t>
  </si>
  <si>
    <t>18</t>
  </si>
  <si>
    <t>19</t>
  </si>
  <si>
    <t>20</t>
  </si>
  <si>
    <t>701,7</t>
  </si>
  <si>
    <t>737,2</t>
  </si>
  <si>
    <t>578,9</t>
  </si>
  <si>
    <t>730,4</t>
  </si>
  <si>
    <t>558,1</t>
  </si>
  <si>
    <t>141,7</t>
  </si>
  <si>
    <t>202</t>
  </si>
  <si>
    <t>708,3</t>
  </si>
  <si>
    <t>674</t>
  </si>
  <si>
    <t>673,3</t>
  </si>
  <si>
    <t>1-й РАБОЧИЙ кв.</t>
  </si>
  <si>
    <t xml:space="preserve">1-я ЛИНИЯ </t>
  </si>
  <si>
    <t>2-й РАБОЧИЙ кв.</t>
  </si>
  <si>
    <t xml:space="preserve">3-я ЛИНИЯ </t>
  </si>
  <si>
    <t>АДМИРАЛА МАКАРОВА ул.</t>
  </si>
  <si>
    <t>БОРЫ пос.</t>
  </si>
  <si>
    <t>ВЫЧЕГОДСКАЯ ул.</t>
  </si>
  <si>
    <t>ДЕЖНЕВЦЕВ ул.</t>
  </si>
  <si>
    <t>ДИНАМО пос.</t>
  </si>
  <si>
    <t>ДРЕЙЕРА ул.</t>
  </si>
  <si>
    <t>ЖЕЛЕЗНОДОРОЖНАЯ ул.</t>
  </si>
  <si>
    <t>ИСТОК ул.</t>
  </si>
  <si>
    <t>КАРАВАННАЯ ул.</t>
  </si>
  <si>
    <t>КОМБИНАТОВСКАЯ ул.</t>
  </si>
  <si>
    <t>КОЧУРИНСКАЯ ул.</t>
  </si>
  <si>
    <t>КРАСИНА ул.</t>
  </si>
  <si>
    <t>КУЙБЫШЕВА ул.</t>
  </si>
  <si>
    <t>ЛИТЕРНАЯ ул.</t>
  </si>
  <si>
    <t>МАТРОСОВА ул.</t>
  </si>
  <si>
    <t>МИРА ул.</t>
  </si>
  <si>
    <t>НАХИМОВА ул.</t>
  </si>
  <si>
    <t>ОДИННАДЦАТЫЙ пер.</t>
  </si>
  <si>
    <t>ОЗЕРНАЯ ул.</t>
  </si>
  <si>
    <t>ПАРКОВАЯ ул.</t>
  </si>
  <si>
    <t>ПИРСОВАЯ ул.</t>
  </si>
  <si>
    <t>ПУСТОШНОГО ул.</t>
  </si>
  <si>
    <t>ПУТЕЙЦЕВ ул.</t>
  </si>
  <si>
    <t>СТИВИДОРСКАЯ ул.</t>
  </si>
  <si>
    <t>ТУПИКОВАЯ ул.</t>
  </si>
  <si>
    <t>ТЯГОВАЯ ул.</t>
  </si>
  <si>
    <t>ЦИГЛОМЕНСКАЯ ул.</t>
  </si>
  <si>
    <t>16</t>
  </si>
  <si>
    <t>23</t>
  </si>
  <si>
    <t>12, к1</t>
  </si>
  <si>
    <t>12, к2</t>
  </si>
  <si>
    <t>14</t>
  </si>
  <si>
    <t>15</t>
  </si>
  <si>
    <t>47</t>
  </si>
  <si>
    <t>62</t>
  </si>
  <si>
    <t>3, К 1</t>
  </si>
  <si>
    <t>3, К 2</t>
  </si>
  <si>
    <t>7, К 1</t>
  </si>
  <si>
    <t>9</t>
  </si>
  <si>
    <t>9, К 1</t>
  </si>
  <si>
    <t>9, К 2</t>
  </si>
  <si>
    <t>24</t>
  </si>
  <si>
    <t>10</t>
  </si>
  <si>
    <t>21</t>
  </si>
  <si>
    <t>39</t>
  </si>
  <si>
    <t>13, К 6</t>
  </si>
  <si>
    <t>14, К 1</t>
  </si>
  <si>
    <t>29, 1</t>
  </si>
  <si>
    <t>8, к 1</t>
  </si>
  <si>
    <t>9, к.1</t>
  </si>
  <si>
    <t>11</t>
  </si>
  <si>
    <t>17</t>
  </si>
  <si>
    <t>22, к1</t>
  </si>
  <si>
    <t>28</t>
  </si>
  <si>
    <t>30</t>
  </si>
  <si>
    <t>56</t>
  </si>
  <si>
    <t>15, К 1</t>
  </si>
  <si>
    <t>19, К 1</t>
  </si>
  <si>
    <t>19, К 3</t>
  </si>
  <si>
    <t>19, К 4</t>
  </si>
  <si>
    <t>23, К 3</t>
  </si>
  <si>
    <t>23, К 4</t>
  </si>
  <si>
    <t>25, К 1</t>
  </si>
  <si>
    <t>49, К 2</t>
  </si>
  <si>
    <t>5, к1</t>
  </si>
  <si>
    <t>72</t>
  </si>
  <si>
    <t>75</t>
  </si>
  <si>
    <t>76</t>
  </si>
  <si>
    <t>77</t>
  </si>
  <si>
    <t>78</t>
  </si>
  <si>
    <t>50</t>
  </si>
  <si>
    <t>1, к1</t>
  </si>
  <si>
    <t>57</t>
  </si>
  <si>
    <t>58</t>
  </si>
  <si>
    <t>59</t>
  </si>
  <si>
    <t>60</t>
  </si>
  <si>
    <t>61</t>
  </si>
  <si>
    <t>63</t>
  </si>
  <si>
    <t>65</t>
  </si>
  <si>
    <t>67</t>
  </si>
  <si>
    <t>69</t>
  </si>
  <si>
    <t>25</t>
  </si>
  <si>
    <t>43</t>
  </si>
  <si>
    <t>44, 1</t>
  </si>
  <si>
    <t>19, к1</t>
  </si>
  <si>
    <t>120,9</t>
  </si>
  <si>
    <t>286,2</t>
  </si>
  <si>
    <t>138,9</t>
  </si>
  <si>
    <t>80,9</t>
  </si>
  <si>
    <t>81,7</t>
  </si>
  <si>
    <t>80,8</t>
  </si>
  <si>
    <t>79,2</t>
  </si>
  <si>
    <t>80,7</t>
  </si>
  <si>
    <t>77,2</t>
  </si>
  <si>
    <t>262,5</t>
  </si>
  <si>
    <t>399,7</t>
  </si>
  <si>
    <t>399,1</t>
  </si>
  <si>
    <t>397,7</t>
  </si>
  <si>
    <t>517,8</t>
  </si>
  <si>
    <t>404</t>
  </si>
  <si>
    <t>411</t>
  </si>
  <si>
    <t>403,7</t>
  </si>
  <si>
    <t>349</t>
  </si>
  <si>
    <t>182,1</t>
  </si>
  <si>
    <t>422,3</t>
  </si>
  <si>
    <t>520,3</t>
  </si>
  <si>
    <t>80,6</t>
  </si>
  <si>
    <t>159,2</t>
  </si>
  <si>
    <t>152,5</t>
  </si>
  <si>
    <t>428,6</t>
  </si>
  <si>
    <t>124,7</t>
  </si>
  <si>
    <t>307,1</t>
  </si>
  <si>
    <t>152,7</t>
  </si>
  <si>
    <t>148,7</t>
  </si>
  <si>
    <t>151,2</t>
  </si>
  <si>
    <t>154,3</t>
  </si>
  <si>
    <t>151,6</t>
  </si>
  <si>
    <t>152,6</t>
  </si>
  <si>
    <t>151,4</t>
  </si>
  <si>
    <t>151,9</t>
  </si>
  <si>
    <t>238,9</t>
  </si>
  <si>
    <t>136</t>
  </si>
  <si>
    <t>197,2</t>
  </si>
  <si>
    <t>145,3</t>
  </si>
  <si>
    <t>161,4</t>
  </si>
  <si>
    <t>136,8</t>
  </si>
  <si>
    <t>139,5</t>
  </si>
  <si>
    <t>132,4</t>
  </si>
  <si>
    <t>139,7</t>
  </si>
  <si>
    <t>106,4</t>
  </si>
  <si>
    <t>139,1</t>
  </si>
  <si>
    <t>137,6</t>
  </si>
  <si>
    <t>128,5</t>
  </si>
  <si>
    <t>139,3</t>
  </si>
  <si>
    <t>161,3</t>
  </si>
  <si>
    <t>165,2</t>
  </si>
  <si>
    <t>162,5</t>
  </si>
  <si>
    <t>146,5</t>
  </si>
  <si>
    <t>143,4</t>
  </si>
  <si>
    <t>125,2</t>
  </si>
  <si>
    <t>83,2</t>
  </si>
  <si>
    <t>124,1</t>
  </si>
  <si>
    <t>130,4</t>
  </si>
  <si>
    <t>142,5</t>
  </si>
  <si>
    <t>163,2</t>
  </si>
  <si>
    <t>163,8</t>
  </si>
  <si>
    <t>136,4</t>
  </si>
  <si>
    <t>139,6</t>
  </si>
  <si>
    <t>209,1</t>
  </si>
  <si>
    <t>140,3</t>
  </si>
  <si>
    <t>704,5</t>
  </si>
  <si>
    <t>550,2</t>
  </si>
  <si>
    <t>691,7</t>
  </si>
  <si>
    <t>82,7</t>
  </si>
  <si>
    <t>74,2</t>
  </si>
  <si>
    <t>110,6</t>
  </si>
  <si>
    <t>78,2</t>
  </si>
  <si>
    <t>79,1</t>
  </si>
  <si>
    <t>80,3</t>
  </si>
  <si>
    <t>579,8</t>
  </si>
  <si>
    <t>590,1</t>
  </si>
  <si>
    <t>326,8</t>
  </si>
  <si>
    <t>345</t>
  </si>
  <si>
    <t>79,9</t>
  </si>
  <si>
    <t>81,3</t>
  </si>
  <si>
    <t>82,5</t>
  </si>
  <si>
    <t>163,3</t>
  </si>
  <si>
    <t>95,2</t>
  </si>
  <si>
    <t>160,8</t>
  </si>
  <si>
    <t>109,6</t>
  </si>
  <si>
    <t>522,1</t>
  </si>
  <si>
    <t>184,5</t>
  </si>
  <si>
    <t>753</t>
  </si>
  <si>
    <t>241,3</t>
  </si>
  <si>
    <t>103,4</t>
  </si>
  <si>
    <t>105,1</t>
  </si>
  <si>
    <t>93,6</t>
  </si>
  <si>
    <t>147,5</t>
  </si>
  <si>
    <t>203,8</t>
  </si>
  <si>
    <t>215</t>
  </si>
  <si>
    <t>122,5</t>
  </si>
  <si>
    <t>134,4</t>
  </si>
  <si>
    <t>566,2</t>
  </si>
  <si>
    <t>235,1</t>
  </si>
  <si>
    <t>155</t>
  </si>
  <si>
    <t>70</t>
  </si>
  <si>
    <t>68,3</t>
  </si>
  <si>
    <t>112,8</t>
  </si>
  <si>
    <t>76,2</t>
  </si>
  <si>
    <t>332,2</t>
  </si>
  <si>
    <t>275,8</t>
  </si>
  <si>
    <t>469,2</t>
  </si>
  <si>
    <t>465,1</t>
  </si>
  <si>
    <t>468,1</t>
  </si>
  <si>
    <t>251,2</t>
  </si>
  <si>
    <t>550,9</t>
  </si>
  <si>
    <t>111,3</t>
  </si>
  <si>
    <t>476</t>
  </si>
  <si>
    <t>718,7</t>
  </si>
  <si>
    <t>482,8</t>
  </si>
  <si>
    <t>524,6</t>
  </si>
  <si>
    <t>450,3</t>
  </si>
  <si>
    <t>528,9</t>
  </si>
  <si>
    <t>582,6</t>
  </si>
  <si>
    <t>581,7</t>
  </si>
  <si>
    <t>592,9</t>
  </si>
  <si>
    <t>397,6</t>
  </si>
  <si>
    <t>571,1</t>
  </si>
  <si>
    <t>562,1</t>
  </si>
  <si>
    <t>400,4</t>
  </si>
  <si>
    <t>703,8</t>
  </si>
  <si>
    <t>555,1</t>
  </si>
  <si>
    <t>563,7</t>
  </si>
  <si>
    <t>346,9</t>
  </si>
  <si>
    <t>206,8</t>
  </si>
  <si>
    <t>202,5</t>
  </si>
  <si>
    <t>203,7</t>
  </si>
  <si>
    <t>120,7</t>
  </si>
  <si>
    <t>570,9</t>
  </si>
  <si>
    <t>568,8</t>
  </si>
  <si>
    <t>515,2</t>
  </si>
  <si>
    <t>137,2</t>
  </si>
  <si>
    <t>149,9</t>
  </si>
  <si>
    <t>139,4</t>
  </si>
  <si>
    <t>111,5</t>
  </si>
  <si>
    <t>164,6</t>
  </si>
  <si>
    <t>117,5</t>
  </si>
  <si>
    <t>350,5</t>
  </si>
  <si>
    <t>130,5</t>
  </si>
  <si>
    <t>141,3</t>
  </si>
  <si>
    <t>135,3</t>
  </si>
  <si>
    <t>146,2</t>
  </si>
  <si>
    <t>331,6</t>
  </si>
  <si>
    <t>119,7</t>
  </si>
  <si>
    <t>507,6</t>
  </si>
  <si>
    <t>217,2</t>
  </si>
  <si>
    <t>82</t>
  </si>
  <si>
    <t>539,7</t>
  </si>
  <si>
    <t>770,7</t>
  </si>
  <si>
    <t>457,6</t>
  </si>
  <si>
    <t>460,7</t>
  </si>
  <si>
    <t>735,2</t>
  </si>
  <si>
    <t>354,1</t>
  </si>
  <si>
    <t>382</t>
  </si>
  <si>
    <t>437</t>
  </si>
  <si>
    <t>447,8</t>
  </si>
  <si>
    <t>457,8</t>
  </si>
  <si>
    <t>450,4</t>
  </si>
  <si>
    <t>462</t>
  </si>
  <si>
    <t>456,1</t>
  </si>
  <si>
    <t>151,5</t>
  </si>
  <si>
    <t>173,7</t>
  </si>
  <si>
    <t>150,4</t>
  </si>
  <si>
    <t>152,1</t>
  </si>
  <si>
    <t>155,6</t>
  </si>
  <si>
    <t>175,8</t>
  </si>
  <si>
    <t>204,4</t>
  </si>
  <si>
    <t>234,3</t>
  </si>
  <si>
    <t>130,3</t>
  </si>
  <si>
    <t>95</t>
  </si>
  <si>
    <t>276,3</t>
  </si>
  <si>
    <t>641,7</t>
  </si>
  <si>
    <t>758</t>
  </si>
  <si>
    <t>557,1</t>
  </si>
  <si>
    <t>564,1</t>
  </si>
  <si>
    <t>582,2</t>
  </si>
  <si>
    <t>513,9</t>
  </si>
  <si>
    <t>576,5</t>
  </si>
  <si>
    <t>532,6</t>
  </si>
  <si>
    <t>ЛАХТИНСКОЕ шос.</t>
  </si>
  <si>
    <t>СЕВЕРНЫЙ пр.</t>
  </si>
  <si>
    <t>13, К 1</t>
  </si>
  <si>
    <t>11, к1</t>
  </si>
  <si>
    <t>130</t>
  </si>
  <si>
    <t>49</t>
  </si>
  <si>
    <t>деревянный благоустроенный без центр отопления</t>
  </si>
  <si>
    <t>118,2</t>
  </si>
  <si>
    <t>239</t>
  </si>
  <si>
    <t>238,3</t>
  </si>
  <si>
    <t>133,7</t>
  </si>
  <si>
    <t>402,2</t>
  </si>
  <si>
    <t>474,3</t>
  </si>
  <si>
    <t>463,8</t>
  </si>
  <si>
    <t>401,1</t>
  </si>
  <si>
    <t>401,2</t>
  </si>
  <si>
    <t>461,7</t>
  </si>
  <si>
    <t>117,6</t>
  </si>
  <si>
    <t>147,9</t>
  </si>
  <si>
    <t>59,9</t>
  </si>
  <si>
    <t>60,7</t>
  </si>
  <si>
    <t>542,3</t>
  </si>
  <si>
    <t>122,6</t>
  </si>
  <si>
    <t>45</t>
  </si>
  <si>
    <t>652</t>
  </si>
  <si>
    <t>523,2</t>
  </si>
  <si>
    <t>МВК     деревянный благоустроенный дом с центр отоплением</t>
  </si>
  <si>
    <t>МВК  деревянный не благоустроенный без канализации</t>
  </si>
  <si>
    <t>МВК   деревянный не благоустроенный с центр отопленим без канализ</t>
  </si>
  <si>
    <t>МВК    деревянный благоустроенный без центр отопления</t>
  </si>
  <si>
    <t>11, К 2</t>
  </si>
  <si>
    <t>15, К 3</t>
  </si>
  <si>
    <t>47, К 1</t>
  </si>
  <si>
    <t>53, К 1</t>
  </si>
  <si>
    <t>6, а</t>
  </si>
  <si>
    <t>567,1</t>
  </si>
  <si>
    <t>556,5</t>
  </si>
  <si>
    <t>441</t>
  </si>
  <si>
    <t>734,3</t>
  </si>
  <si>
    <t>626,1</t>
  </si>
  <si>
    <t>130,7</t>
  </si>
  <si>
    <t>155,2</t>
  </si>
  <si>
    <t>205,3</t>
  </si>
  <si>
    <t>7, К 3</t>
  </si>
  <si>
    <t>МВК    деревянный неблагоустроенный с водопроводом без канализации</t>
  </si>
  <si>
    <t xml:space="preserve">  деревянный неблагоустроенный с водопроводом без канализации</t>
  </si>
  <si>
    <t>Жилой район  Исакогорский и Цигломенский  тер. округ</t>
  </si>
  <si>
    <t>544,4</t>
  </si>
  <si>
    <t>527,5</t>
  </si>
  <si>
    <t>843,4</t>
  </si>
  <si>
    <t>Приложение № 4</t>
  </si>
  <si>
    <t>к договору № 3489р/Л1</t>
  </si>
  <si>
    <t xml:space="preserve">   от " 15"января 2016 г.</t>
  </si>
  <si>
    <t>СУДОРЕМОНТНИКОВ ул.</t>
  </si>
  <si>
    <t xml:space="preserve">"Управляющая организация"                                                Собственник:             </t>
  </si>
  <si>
    <t xml:space="preserve">________________В.В. Главацкий                            ________________А.А. Мельников     </t>
  </si>
  <si>
    <t xml:space="preserve"> ООО «УК «Левобережье-3»                                                 МУ «ИРЦ»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</si>
</sst>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C00000"/>
      <name val="Times New Roman"/>
      <family val="1"/>
    </font>
    <font>
      <sz val="9"/>
      <name val="Times New Roman"/>
      <family val="1"/>
      <charset val="204"/>
    </font>
    <font>
      <sz val="9"/>
      <color rgb="FFC0000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2" borderId="0" xfId="0" applyFont="1" applyFill="1" applyBorder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top"/>
    </xf>
    <xf numFmtId="4" fontId="9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top"/>
    </xf>
    <xf numFmtId="4" fontId="9" fillId="2" borderId="5" xfId="0" applyNumberFormat="1" applyFont="1" applyFill="1" applyBorder="1" applyAlignment="1">
      <alignment horizontal="center" vertical="top"/>
    </xf>
    <xf numFmtId="4" fontId="10" fillId="2" borderId="5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left" vertical="top"/>
    </xf>
    <xf numFmtId="4" fontId="10" fillId="2" borderId="1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center" vertical="top"/>
    </xf>
    <xf numFmtId="4" fontId="8" fillId="2" borderId="5" xfId="0" applyNumberFormat="1" applyFont="1" applyFill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" fontId="4" fillId="2" borderId="0" xfId="0" applyNumberFormat="1" applyFont="1" applyFill="1" applyAlignment="1">
      <alignment horizontal="right"/>
    </xf>
    <xf numFmtId="0" fontId="8" fillId="0" borderId="0" xfId="0" applyNumberFormat="1" applyFont="1" applyAlignment="1"/>
    <xf numFmtId="4" fontId="4" fillId="2" borderId="0" xfId="0" applyNumberFormat="1" applyFont="1" applyFill="1" applyAlignment="1">
      <alignment horizontal="left"/>
    </xf>
    <xf numFmtId="0" fontId="4" fillId="0" borderId="0" xfId="0" applyNumberFormat="1" applyFont="1" applyAlignment="1"/>
    <xf numFmtId="4" fontId="8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 vertical="top"/>
    </xf>
    <xf numFmtId="4" fontId="8" fillId="0" borderId="5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8" fillId="2" borderId="15" xfId="0" applyNumberFormat="1" applyFont="1" applyFill="1" applyBorder="1" applyAlignment="1">
      <alignment horizontal="center"/>
    </xf>
    <xf numFmtId="4" fontId="8" fillId="0" borderId="5" xfId="0" applyNumberFormat="1" applyFont="1" applyFill="1" applyBorder="1" applyAlignment="1">
      <alignment horizontal="center" vertical="center"/>
    </xf>
    <xf numFmtId="4" fontId="8" fillId="0" borderId="15" xfId="0" applyNumberFormat="1" applyFont="1" applyFill="1" applyBorder="1" applyAlignment="1">
      <alignment horizontal="center" vertical="top"/>
    </xf>
    <xf numFmtId="4" fontId="4" fillId="2" borderId="5" xfId="0" applyNumberFormat="1" applyFont="1" applyFill="1" applyBorder="1" applyAlignment="1">
      <alignment horizontal="center" vertical="top"/>
    </xf>
    <xf numFmtId="4" fontId="8" fillId="2" borderId="21" xfId="0" applyNumberFormat="1" applyFont="1" applyFill="1" applyBorder="1" applyAlignment="1">
      <alignment horizontal="center" vertical="center"/>
    </xf>
    <xf numFmtId="49" fontId="12" fillId="2" borderId="21" xfId="0" applyNumberFormat="1" applyFont="1" applyFill="1" applyBorder="1" applyAlignment="1">
      <alignment horizontal="left" wrapText="1"/>
    </xf>
    <xf numFmtId="4" fontId="8" fillId="2" borderId="12" xfId="0" applyNumberFormat="1" applyFont="1" applyFill="1" applyBorder="1" applyAlignment="1">
      <alignment vertical="center"/>
    </xf>
    <xf numFmtId="4" fontId="8" fillId="2" borderId="13" xfId="0" applyNumberFormat="1" applyFont="1" applyFill="1" applyBorder="1" applyAlignment="1">
      <alignment horizontal="right" vertical="center"/>
    </xf>
    <xf numFmtId="0" fontId="4" fillId="2" borderId="13" xfId="0" applyFont="1" applyFill="1" applyBorder="1" applyAlignment="1"/>
    <xf numFmtId="0" fontId="4" fillId="2" borderId="23" xfId="0" applyFont="1" applyFill="1" applyBorder="1" applyAlignment="1"/>
    <xf numFmtId="4" fontId="8" fillId="2" borderId="13" xfId="0" applyNumberFormat="1" applyFont="1" applyFill="1" applyBorder="1" applyAlignment="1">
      <alignment vertical="center"/>
    </xf>
    <xf numFmtId="0" fontId="4" fillId="2" borderId="20" xfId="0" applyFont="1" applyFill="1" applyBorder="1" applyAlignment="1"/>
    <xf numFmtId="49" fontId="12" fillId="2" borderId="24" xfId="0" applyNumberFormat="1" applyFont="1" applyFill="1" applyBorder="1" applyAlignment="1">
      <alignment horizontal="left" wrapText="1"/>
    </xf>
    <xf numFmtId="49" fontId="12" fillId="2" borderId="16" xfId="0" applyNumberFormat="1" applyFont="1" applyFill="1" applyBorder="1" applyAlignment="1">
      <alignment horizontal="left" wrapText="1"/>
    </xf>
    <xf numFmtId="4" fontId="10" fillId="2" borderId="21" xfId="0" applyNumberFormat="1" applyFont="1" applyFill="1" applyBorder="1" applyAlignment="1">
      <alignment horizontal="left" vertical="top"/>
    </xf>
    <xf numFmtId="4" fontId="10" fillId="2" borderId="21" xfId="0" applyNumberFormat="1" applyFont="1" applyFill="1" applyBorder="1" applyAlignment="1">
      <alignment horizontal="center" vertical="center"/>
    </xf>
    <xf numFmtId="4" fontId="10" fillId="2" borderId="21" xfId="0" applyNumberFormat="1" applyFont="1" applyFill="1" applyBorder="1" applyAlignment="1">
      <alignment horizontal="center" vertical="top"/>
    </xf>
    <xf numFmtId="4" fontId="8" fillId="0" borderId="21" xfId="0" applyNumberFormat="1" applyFont="1" applyFill="1" applyBorder="1" applyAlignment="1">
      <alignment horizontal="left" vertical="top"/>
    </xf>
    <xf numFmtId="49" fontId="12" fillId="2" borderId="21" xfId="0" applyNumberFormat="1" applyFont="1" applyFill="1" applyBorder="1" applyAlignment="1">
      <alignment horizontal="center" wrapText="1"/>
    </xf>
    <xf numFmtId="4" fontId="2" fillId="3" borderId="0" xfId="0" applyNumberFormat="1" applyFont="1" applyFill="1" applyAlignment="1">
      <alignment horizontal="right"/>
    </xf>
    <xf numFmtId="4" fontId="8" fillId="3" borderId="23" xfId="0" applyNumberFormat="1" applyFont="1" applyFill="1" applyBorder="1" applyAlignment="1">
      <alignment horizontal="right" vertical="center"/>
    </xf>
    <xf numFmtId="4" fontId="10" fillId="3" borderId="5" xfId="0" applyNumberFormat="1" applyFont="1" applyFill="1" applyBorder="1" applyAlignment="1">
      <alignment horizontal="center"/>
    </xf>
    <xf numFmtId="4" fontId="9" fillId="3" borderId="1" xfId="0" applyNumberFormat="1" applyFont="1" applyFill="1" applyBorder="1" applyAlignment="1">
      <alignment horizontal="center"/>
    </xf>
    <xf numFmtId="4" fontId="10" fillId="3" borderId="1" xfId="0" applyNumberFormat="1" applyFont="1" applyFill="1" applyBorder="1" applyAlignment="1">
      <alignment horizontal="center"/>
    </xf>
    <xf numFmtId="4" fontId="10" fillId="3" borderId="1" xfId="0" applyNumberFormat="1" applyFont="1" applyFill="1" applyBorder="1" applyAlignment="1">
      <alignment horizontal="center" vertical="top"/>
    </xf>
    <xf numFmtId="4" fontId="10" fillId="3" borderId="15" xfId="0" applyNumberFormat="1" applyFont="1" applyFill="1" applyBorder="1" applyAlignment="1">
      <alignment horizontal="center" vertical="center"/>
    </xf>
    <xf numFmtId="49" fontId="12" fillId="3" borderId="21" xfId="0" applyNumberFormat="1" applyFont="1" applyFill="1" applyBorder="1" applyAlignment="1">
      <alignment horizontal="left" wrapText="1"/>
    </xf>
    <xf numFmtId="0" fontId="8" fillId="2" borderId="0" xfId="0" applyNumberFormat="1" applyFont="1" applyFill="1" applyAlignment="1"/>
    <xf numFmtId="0" fontId="4" fillId="2" borderId="0" xfId="0" applyFont="1" applyFill="1" applyAlignment="1">
      <alignment horizontal="right"/>
    </xf>
    <xf numFmtId="0" fontId="4" fillId="2" borderId="0" xfId="0" applyNumberFormat="1" applyFont="1" applyFill="1" applyAlignment="1"/>
    <xf numFmtId="4" fontId="8" fillId="2" borderId="5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top"/>
    </xf>
    <xf numFmtId="4" fontId="4" fillId="2" borderId="15" xfId="0" applyNumberFormat="1" applyFont="1" applyFill="1" applyBorder="1" applyAlignment="1">
      <alignment horizontal="center"/>
    </xf>
    <xf numFmtId="4" fontId="8" fillId="2" borderId="15" xfId="0" applyNumberFormat="1" applyFont="1" applyFill="1" applyBorder="1" applyAlignment="1">
      <alignment horizontal="center" vertical="top"/>
    </xf>
    <xf numFmtId="4" fontId="8" fillId="2" borderId="21" xfId="0" applyNumberFormat="1" applyFont="1" applyFill="1" applyBorder="1" applyAlignment="1">
      <alignment horizontal="left" vertical="top"/>
    </xf>
    <xf numFmtId="0" fontId="14" fillId="0" borderId="0" xfId="0" applyNumberFormat="1" applyFont="1" applyAlignment="1"/>
    <xf numFmtId="0" fontId="6" fillId="0" borderId="0" xfId="0" applyFont="1" applyAlignment="1">
      <alignment horizontal="right"/>
    </xf>
    <xf numFmtId="0" fontId="15" fillId="0" borderId="0" xfId="0" applyNumberFormat="1" applyFont="1" applyAlignment="1"/>
    <xf numFmtId="49" fontId="4" fillId="2" borderId="24" xfId="0" applyNumberFormat="1" applyFont="1" applyFill="1" applyBorder="1" applyAlignment="1">
      <alignment horizontal="left" wrapText="1"/>
    </xf>
    <xf numFmtId="49" fontId="4" fillId="2" borderId="16" xfId="0" applyNumberFormat="1" applyFont="1" applyFill="1" applyBorder="1" applyAlignment="1">
      <alignment horizontal="left" wrapText="1"/>
    </xf>
    <xf numFmtId="4" fontId="8" fillId="2" borderId="25" xfId="0" applyNumberFormat="1" applyFont="1" applyFill="1" applyBorder="1" applyAlignment="1">
      <alignment vertical="center"/>
    </xf>
    <xf numFmtId="4" fontId="8" fillId="2" borderId="26" xfId="0" applyNumberFormat="1" applyFont="1" applyFill="1" applyBorder="1" applyAlignment="1">
      <alignment vertical="center"/>
    </xf>
    <xf numFmtId="4" fontId="8" fillId="2" borderId="27" xfId="0" applyNumberFormat="1" applyFont="1" applyFill="1" applyBorder="1" applyAlignment="1">
      <alignment vertical="center"/>
    </xf>
    <xf numFmtId="0" fontId="6" fillId="0" borderId="0" xfId="0" applyFont="1"/>
    <xf numFmtId="4" fontId="2" fillId="0" borderId="0" xfId="0" applyNumberFormat="1" applyFont="1" applyAlignment="1"/>
    <xf numFmtId="0" fontId="16" fillId="0" borderId="0" xfId="0" applyFont="1"/>
    <xf numFmtId="4" fontId="8" fillId="2" borderId="12" xfId="0" applyNumberFormat="1" applyFont="1" applyFill="1" applyBorder="1" applyAlignment="1">
      <alignment horizontal="center" vertical="center"/>
    </xf>
    <xf numFmtId="4" fontId="8" fillId="2" borderId="13" xfId="0" applyNumberFormat="1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4" fillId="2" borderId="22" xfId="0" applyNumberFormat="1" applyFont="1" applyFill="1" applyBorder="1" applyAlignment="1">
      <alignment horizontal="center" vertical="center" wrapText="1"/>
    </xf>
    <xf numFmtId="4" fontId="9" fillId="2" borderId="22" xfId="0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left" vertical="top"/>
    </xf>
    <xf numFmtId="4" fontId="8" fillId="2" borderId="7" xfId="0" applyNumberFormat="1" applyFont="1" applyFill="1" applyBorder="1" applyAlignment="1">
      <alignment horizontal="left" vertical="top"/>
    </xf>
    <xf numFmtId="4" fontId="8" fillId="2" borderId="8" xfId="0" applyNumberFormat="1" applyFont="1" applyFill="1" applyBorder="1" applyAlignment="1">
      <alignment horizontal="left" vertical="top"/>
    </xf>
    <xf numFmtId="4" fontId="8" fillId="2" borderId="21" xfId="0" applyNumberFormat="1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left" vertical="top"/>
    </xf>
    <xf numFmtId="4" fontId="4" fillId="2" borderId="3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4" fontId="8" fillId="2" borderId="3" xfId="0" applyNumberFormat="1" applyFont="1" applyFill="1" applyBorder="1" applyAlignment="1">
      <alignment horizontal="center" vertical="top" wrapText="1"/>
    </xf>
    <xf numFmtId="4" fontId="8" fillId="2" borderId="2" xfId="0" applyNumberFormat="1" applyFont="1" applyFill="1" applyBorder="1" applyAlignment="1">
      <alignment horizontal="center" vertical="top" wrapText="1"/>
    </xf>
    <xf numFmtId="4" fontId="8" fillId="2" borderId="4" xfId="0" applyNumberFormat="1" applyFont="1" applyFill="1" applyBorder="1" applyAlignment="1">
      <alignment horizontal="center" vertical="top" wrapText="1"/>
    </xf>
    <xf numFmtId="4" fontId="8" fillId="2" borderId="9" xfId="0" applyNumberFormat="1" applyFont="1" applyFill="1" applyBorder="1" applyAlignment="1">
      <alignment horizontal="left" vertical="center" wrapText="1"/>
    </xf>
    <xf numFmtId="4" fontId="8" fillId="2" borderId="10" xfId="0" applyNumberFormat="1" applyFont="1" applyFill="1" applyBorder="1" applyAlignment="1">
      <alignment horizontal="left" vertical="center" wrapText="1"/>
    </xf>
    <xf numFmtId="4" fontId="8" fillId="2" borderId="11" xfId="0" applyNumberFormat="1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horizontal="center" vertical="top"/>
    </xf>
    <xf numFmtId="4" fontId="8" fillId="2" borderId="2" xfId="0" applyNumberFormat="1" applyFont="1" applyFill="1" applyBorder="1" applyAlignment="1">
      <alignment horizontal="center" vertical="top"/>
    </xf>
    <xf numFmtId="4" fontId="8" fillId="2" borderId="4" xfId="0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4" fontId="8" fillId="2" borderId="9" xfId="0" applyNumberFormat="1" applyFont="1" applyFill="1" applyBorder="1" applyAlignment="1">
      <alignment horizontal="center" vertical="top"/>
    </xf>
    <xf numFmtId="4" fontId="8" fillId="2" borderId="10" xfId="0" applyNumberFormat="1" applyFont="1" applyFill="1" applyBorder="1" applyAlignment="1">
      <alignment horizontal="center" vertical="top"/>
    </xf>
    <xf numFmtId="4" fontId="8" fillId="2" borderId="11" xfId="0" applyNumberFormat="1" applyFont="1" applyFill="1" applyBorder="1" applyAlignment="1">
      <alignment horizontal="center" vertical="top"/>
    </xf>
    <xf numFmtId="4" fontId="11" fillId="2" borderId="22" xfId="0" applyNumberFormat="1" applyFont="1" applyFill="1" applyBorder="1" applyAlignment="1">
      <alignment horizontal="center" vertical="center" wrapText="1"/>
    </xf>
    <xf numFmtId="4" fontId="13" fillId="2" borderId="22" xfId="0" applyNumberFormat="1" applyFont="1" applyFill="1" applyBorder="1" applyAlignment="1">
      <alignment horizontal="center" vertical="center" wrapText="1"/>
    </xf>
    <xf numFmtId="4" fontId="13" fillId="3" borderId="22" xfId="0" applyNumberFormat="1" applyFont="1" applyFill="1" applyBorder="1" applyAlignment="1">
      <alignment horizontal="center" vertical="center" wrapText="1"/>
    </xf>
    <xf numFmtId="4" fontId="8" fillId="2" borderId="17" xfId="0" applyNumberFormat="1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/>
    </xf>
    <xf numFmtId="4" fontId="8" fillId="2" borderId="19" xfId="0" applyNumberFormat="1" applyFont="1" applyFill="1" applyBorder="1" applyAlignment="1">
      <alignment horizontal="center" vertical="center"/>
    </xf>
    <xf numFmtId="4" fontId="8" fillId="2" borderId="17" xfId="0" applyNumberFormat="1" applyFont="1" applyFill="1" applyBorder="1" applyAlignment="1">
      <alignment horizontal="left" vertical="center"/>
    </xf>
    <xf numFmtId="4" fontId="8" fillId="2" borderId="18" xfId="0" applyNumberFormat="1" applyFont="1" applyFill="1" applyBorder="1" applyAlignment="1">
      <alignment horizontal="left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D42"/>
  <sheetViews>
    <sheetView tabSelected="1" view="pageBreakPreview" zoomScale="90" zoomScaleNormal="100" zoomScaleSheetLayoutView="90" workbookViewId="0">
      <selection activeCell="IU29" sqref="IU29"/>
    </sheetView>
  </sheetViews>
  <sheetFormatPr defaultRowHeight="12.75" x14ac:dyDescent="0.2"/>
  <cols>
    <col min="1" max="5" width="9.140625" style="6"/>
    <col min="6" max="6" width="20.7109375" style="6" customWidth="1"/>
    <col min="7" max="7" width="19.5703125" style="6" customWidth="1"/>
    <col min="8" max="8" width="11.28515625" style="7" customWidth="1"/>
    <col min="9" max="11" width="9.140625" style="7" customWidth="1"/>
    <col min="12" max="13" width="9.140625" style="9" customWidth="1"/>
    <col min="14" max="14" width="19.28515625" style="6" customWidth="1"/>
    <col min="15" max="15" width="14.28515625" style="7" customWidth="1"/>
    <col min="16" max="24" width="8.42578125" style="7" customWidth="1"/>
    <col min="25" max="25" width="8.42578125" style="6" customWidth="1"/>
    <col min="26" max="35" width="8.42578125" style="9" customWidth="1"/>
    <col min="36" max="36" width="8.42578125" style="6" customWidth="1"/>
    <col min="37" max="46" width="8.42578125" style="9" customWidth="1"/>
    <col min="47" max="47" width="8.42578125" style="6" customWidth="1"/>
    <col min="48" max="49" width="8.42578125" style="9" customWidth="1"/>
    <col min="50" max="50" width="8.42578125" style="6" customWidth="1"/>
    <col min="51" max="60" width="8.42578125" style="9" customWidth="1"/>
    <col min="61" max="61" width="8.42578125" style="6" customWidth="1"/>
    <col min="62" max="72" width="8.42578125" style="9" customWidth="1"/>
    <col min="73" max="73" width="8.42578125" style="6" customWidth="1"/>
    <col min="74" max="92" width="8.42578125" style="9" customWidth="1"/>
    <col min="93" max="93" width="8.42578125" style="6" customWidth="1"/>
    <col min="94" max="95" width="8.42578125" style="9" customWidth="1"/>
    <col min="96" max="96" width="8.42578125" style="6" customWidth="1"/>
    <col min="97" max="102" width="8.42578125" style="9" customWidth="1"/>
    <col min="103" max="103" width="8.42578125" style="6" customWidth="1"/>
    <col min="104" max="117" width="8.42578125" style="9" customWidth="1"/>
    <col min="118" max="118" width="8.42578125" style="6" customWidth="1"/>
    <col min="119" max="127" width="8.42578125" style="9" customWidth="1"/>
    <col min="128" max="128" width="8.42578125" style="6" customWidth="1"/>
    <col min="129" max="130" width="8.42578125" style="9" customWidth="1"/>
    <col min="131" max="131" width="8.42578125" style="6" customWidth="1"/>
    <col min="132" max="141" width="8.42578125" style="9" customWidth="1"/>
    <col min="142" max="142" width="8.42578125" style="6" customWidth="1"/>
    <col min="143" max="148" width="8.42578125" style="9" customWidth="1"/>
    <col min="149" max="149" width="8.42578125" style="6" customWidth="1"/>
    <col min="150" max="150" width="8.42578125" style="9" customWidth="1"/>
    <col min="151" max="151" width="8.42578125" style="6" customWidth="1"/>
    <col min="152" max="173" width="8.42578125" style="9" customWidth="1"/>
    <col min="174" max="174" width="19.7109375" style="6" customWidth="1"/>
    <col min="175" max="175" width="11.85546875" style="6" customWidth="1"/>
    <col min="176" max="178" width="9.140625" style="6" customWidth="1"/>
    <col min="179" max="182" width="10.7109375" style="6" customWidth="1"/>
    <col min="183" max="186" width="9.28515625" style="6" customWidth="1"/>
    <col min="187" max="187" width="19.7109375" style="6" customWidth="1"/>
    <col min="188" max="188" width="11.28515625" style="6" customWidth="1"/>
    <col min="189" max="189" width="9.28515625" style="6" customWidth="1"/>
    <col min="190" max="190" width="14.85546875" style="54" customWidth="1"/>
    <col min="191" max="191" width="9.140625" style="9" customWidth="1"/>
    <col min="192" max="192" width="11.5703125" style="6" customWidth="1"/>
    <col min="193" max="198" width="9.140625" style="9" customWidth="1"/>
    <col min="199" max="199" width="19.7109375" style="6" customWidth="1"/>
    <col min="200" max="200" width="11.5703125" style="9" customWidth="1"/>
    <col min="201" max="202" width="8.42578125" style="9" customWidth="1"/>
    <col min="203" max="203" width="8.42578125" style="6" customWidth="1"/>
    <col min="204" max="205" width="8.42578125" style="9" customWidth="1"/>
    <col min="206" max="206" width="8.42578125" style="6" customWidth="1"/>
    <col min="207" max="208" width="8.42578125" style="9" customWidth="1"/>
    <col min="209" max="210" width="8.42578125" style="6" customWidth="1"/>
    <col min="211" max="215" width="8.42578125" style="9" customWidth="1"/>
    <col min="216" max="216" width="8.42578125" style="6" customWidth="1"/>
    <col min="217" max="219" width="8.42578125" style="9" customWidth="1"/>
    <col min="220" max="221" width="8.42578125" style="6" customWidth="1"/>
    <col min="222" max="228" width="8.42578125" style="9" customWidth="1"/>
    <col min="229" max="229" width="8.42578125" style="6" customWidth="1"/>
    <col min="230" max="232" width="8.42578125" style="9" customWidth="1"/>
    <col min="233" max="233" width="8.42578125" style="6" customWidth="1"/>
    <col min="234" max="240" width="8.42578125" style="9" customWidth="1"/>
    <col min="241" max="241" width="8.42578125" style="6" customWidth="1"/>
    <col min="242" max="242" width="8.42578125" style="9" customWidth="1"/>
    <col min="243" max="243" width="8.42578125" style="6" customWidth="1"/>
    <col min="244" max="251" width="8.42578125" style="9" customWidth="1"/>
    <col min="252" max="252" width="20.7109375" style="6" customWidth="1"/>
    <col min="253" max="253" width="12.42578125" style="9" customWidth="1"/>
    <col min="254" max="254" width="9.7109375" style="6" customWidth="1"/>
    <col min="255" max="255" width="10.140625" style="6" customWidth="1"/>
    <col min="256" max="256" width="13.7109375" style="9" customWidth="1"/>
    <col min="257" max="257" width="10.42578125" style="6" customWidth="1"/>
    <col min="258" max="258" width="15.42578125" style="9" customWidth="1"/>
    <col min="259" max="259" width="12" style="9" customWidth="1"/>
  </cols>
  <sheetData>
    <row r="1" spans="1:259" s="1" customFormat="1" ht="16.5" customHeight="1" x14ac:dyDescent="0.25">
      <c r="A1" s="106" t="s">
        <v>25</v>
      </c>
      <c r="B1" s="106"/>
      <c r="C1" s="106"/>
      <c r="D1" s="106"/>
      <c r="E1" s="106"/>
      <c r="F1" s="106"/>
      <c r="G1" s="106"/>
      <c r="H1" s="7"/>
      <c r="I1" s="71"/>
      <c r="J1" s="71"/>
      <c r="K1" s="72" t="s">
        <v>428</v>
      </c>
      <c r="L1" s="26"/>
      <c r="M1" s="27"/>
      <c r="N1" s="7"/>
      <c r="O1" s="3"/>
      <c r="P1" s="3"/>
      <c r="Q1" s="3"/>
      <c r="R1" s="3"/>
      <c r="S1" s="3"/>
      <c r="T1" s="3"/>
      <c r="U1" s="3"/>
      <c r="V1" s="3"/>
      <c r="W1" s="3"/>
      <c r="X1" s="3"/>
      <c r="Y1" s="6"/>
      <c r="Z1" s="3"/>
      <c r="AA1" s="3"/>
      <c r="AB1" s="3"/>
      <c r="AC1" s="3"/>
      <c r="AD1" s="3"/>
      <c r="AE1" s="3"/>
      <c r="AF1" s="3"/>
      <c r="AG1" s="3"/>
      <c r="AH1" s="3"/>
      <c r="AI1" s="3"/>
      <c r="AJ1" s="6"/>
      <c r="AK1" s="3"/>
      <c r="AL1" s="3"/>
      <c r="AM1" s="3"/>
      <c r="AN1" s="3"/>
      <c r="AO1" s="3"/>
      <c r="AP1" s="3"/>
      <c r="AQ1" s="3"/>
      <c r="AR1" s="3"/>
      <c r="AS1" s="3"/>
      <c r="AT1" s="3"/>
      <c r="AU1" s="6"/>
      <c r="AV1" s="3"/>
      <c r="AW1" s="3"/>
      <c r="AX1" s="6"/>
      <c r="AY1" s="3"/>
      <c r="AZ1" s="3"/>
      <c r="BA1" s="3"/>
      <c r="BB1" s="3"/>
      <c r="BC1" s="3"/>
      <c r="BD1" s="3"/>
      <c r="BE1" s="3"/>
      <c r="BF1" s="3"/>
      <c r="BG1" s="3"/>
      <c r="BH1" s="3"/>
      <c r="BI1" s="6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6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6"/>
      <c r="CP1" s="3"/>
      <c r="CQ1" s="3"/>
      <c r="CR1" s="6"/>
      <c r="CS1" s="3"/>
      <c r="CT1" s="3"/>
      <c r="CU1" s="3"/>
      <c r="CV1" s="3"/>
      <c r="CW1" s="3"/>
      <c r="CX1" s="3"/>
      <c r="CY1" s="6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6"/>
      <c r="DO1" s="3"/>
      <c r="DP1" s="3"/>
      <c r="DQ1" s="3"/>
      <c r="DR1" s="3"/>
      <c r="DS1" s="3"/>
      <c r="DT1" s="3"/>
      <c r="DU1" s="3"/>
      <c r="DV1" s="3"/>
      <c r="DW1" s="3"/>
      <c r="DX1" s="6"/>
      <c r="DY1" s="3"/>
      <c r="DZ1" s="3"/>
      <c r="EA1" s="6"/>
      <c r="EB1" s="3"/>
      <c r="EC1" s="3"/>
      <c r="ED1" s="3"/>
      <c r="EE1" s="3"/>
      <c r="EF1" s="3"/>
      <c r="EG1" s="3"/>
      <c r="EH1" s="3"/>
      <c r="EI1" s="3"/>
      <c r="EJ1" s="3"/>
      <c r="EK1" s="3"/>
      <c r="EL1" s="6"/>
      <c r="EM1" s="3"/>
      <c r="EN1" s="3"/>
      <c r="EO1" s="3"/>
      <c r="EP1" s="3"/>
      <c r="EQ1" s="3"/>
      <c r="ER1" s="3"/>
      <c r="ES1" s="6"/>
      <c r="ET1" s="3"/>
      <c r="EU1" s="6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9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9"/>
      <c r="GF1" s="6"/>
      <c r="GG1" s="6"/>
      <c r="GH1" s="54"/>
      <c r="GI1" s="9"/>
      <c r="GJ1" s="6"/>
      <c r="GK1" s="62"/>
      <c r="GL1" s="9"/>
      <c r="GM1" s="63"/>
      <c r="GN1" s="9"/>
      <c r="GO1" s="9"/>
      <c r="GP1" s="9"/>
      <c r="GQ1" s="9"/>
      <c r="GR1" s="9"/>
      <c r="GS1" s="3"/>
      <c r="GT1" s="3"/>
      <c r="GU1" s="6"/>
      <c r="GV1" s="3"/>
      <c r="GW1" s="3"/>
      <c r="GX1" s="6"/>
      <c r="GY1" s="3"/>
      <c r="GZ1" s="3"/>
      <c r="HA1" s="6"/>
      <c r="HB1" s="6"/>
      <c r="HC1" s="3"/>
      <c r="HD1" s="3"/>
      <c r="HE1" s="3"/>
      <c r="HF1" s="3"/>
      <c r="HG1" s="3"/>
      <c r="HH1" s="6"/>
      <c r="HI1" s="3"/>
      <c r="HJ1" s="3"/>
      <c r="HK1" s="3"/>
      <c r="HL1" s="6"/>
      <c r="HM1" s="6"/>
      <c r="HN1" s="3"/>
      <c r="HO1" s="3"/>
      <c r="HP1" s="3"/>
      <c r="HQ1" s="3"/>
      <c r="HR1" s="3"/>
      <c r="HS1" s="3"/>
      <c r="HT1" s="3"/>
      <c r="HU1" s="6"/>
      <c r="HV1" s="3"/>
      <c r="HW1" s="3"/>
      <c r="HX1" s="3"/>
      <c r="HY1" s="6"/>
      <c r="HZ1" s="3"/>
      <c r="IA1" s="3"/>
      <c r="IB1" s="3"/>
      <c r="IC1" s="3"/>
      <c r="ID1" s="3"/>
      <c r="IE1" s="3"/>
      <c r="IF1" s="3"/>
      <c r="IG1" s="6"/>
      <c r="IH1" s="3"/>
      <c r="II1" s="6"/>
      <c r="IJ1" s="3"/>
      <c r="IK1" s="3"/>
      <c r="IL1" s="3"/>
      <c r="IM1" s="3"/>
      <c r="IN1" s="3"/>
      <c r="IO1" s="3"/>
      <c r="IP1" s="3"/>
      <c r="IQ1" s="3"/>
      <c r="IR1" s="9"/>
      <c r="IS1" s="9"/>
      <c r="IT1" s="6"/>
      <c r="IU1" s="6"/>
      <c r="IV1" s="26"/>
      <c r="IW1" s="6"/>
      <c r="IX1" s="9"/>
      <c r="IY1" s="26"/>
    </row>
    <row r="2" spans="1:259" s="1" customFormat="1" ht="16.5" customHeight="1" x14ac:dyDescent="0.25">
      <c r="A2" s="106" t="s">
        <v>24</v>
      </c>
      <c r="B2" s="106"/>
      <c r="C2" s="106"/>
      <c r="D2" s="106"/>
      <c r="E2" s="106"/>
      <c r="F2" s="106"/>
      <c r="G2" s="106"/>
      <c r="H2" s="7"/>
      <c r="I2" s="73"/>
      <c r="J2" s="73"/>
      <c r="K2" s="72" t="s">
        <v>429</v>
      </c>
      <c r="L2" s="28"/>
      <c r="M2" s="29"/>
      <c r="N2" s="7"/>
      <c r="O2" s="4"/>
      <c r="P2" s="4"/>
      <c r="Q2" s="4"/>
      <c r="R2" s="4"/>
      <c r="S2" s="4"/>
      <c r="T2" s="4"/>
      <c r="U2" s="4"/>
      <c r="V2" s="4"/>
      <c r="W2" s="4"/>
      <c r="X2" s="4"/>
      <c r="Y2" s="6"/>
      <c r="Z2" s="4"/>
      <c r="AA2" s="4"/>
      <c r="AB2" s="4"/>
      <c r="AC2" s="4"/>
      <c r="AD2" s="4"/>
      <c r="AE2" s="4"/>
      <c r="AF2" s="4"/>
      <c r="AG2" s="4"/>
      <c r="AH2" s="4"/>
      <c r="AI2" s="4"/>
      <c r="AJ2" s="6"/>
      <c r="AK2" s="4"/>
      <c r="AL2" s="4"/>
      <c r="AM2" s="4"/>
      <c r="AN2" s="4"/>
      <c r="AO2" s="4"/>
      <c r="AP2" s="4"/>
      <c r="AQ2" s="4"/>
      <c r="AR2" s="4"/>
      <c r="AS2" s="4"/>
      <c r="AT2" s="4"/>
      <c r="AU2" s="6"/>
      <c r="AV2" s="4"/>
      <c r="AW2" s="4"/>
      <c r="AX2" s="6"/>
      <c r="AY2" s="4"/>
      <c r="AZ2" s="4"/>
      <c r="BA2" s="4"/>
      <c r="BB2" s="4"/>
      <c r="BC2" s="4"/>
      <c r="BD2" s="4"/>
      <c r="BE2" s="4"/>
      <c r="BF2" s="4"/>
      <c r="BG2" s="4"/>
      <c r="BH2" s="4"/>
      <c r="BI2" s="6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6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6"/>
      <c r="CP2" s="4"/>
      <c r="CQ2" s="4"/>
      <c r="CR2" s="6"/>
      <c r="CS2" s="4"/>
      <c r="CT2" s="4"/>
      <c r="CU2" s="4"/>
      <c r="CV2" s="4"/>
      <c r="CW2" s="4"/>
      <c r="CX2" s="4"/>
      <c r="CY2" s="6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6"/>
      <c r="DO2" s="4"/>
      <c r="DP2" s="4"/>
      <c r="DQ2" s="4"/>
      <c r="DR2" s="4"/>
      <c r="DS2" s="4"/>
      <c r="DT2" s="4"/>
      <c r="DU2" s="4"/>
      <c r="DV2" s="4"/>
      <c r="DW2" s="4"/>
      <c r="DX2" s="6"/>
      <c r="DY2" s="4"/>
      <c r="DZ2" s="4"/>
      <c r="EA2" s="6"/>
      <c r="EB2" s="4"/>
      <c r="EC2" s="4"/>
      <c r="ED2" s="4"/>
      <c r="EE2" s="4"/>
      <c r="EF2" s="4"/>
      <c r="EG2" s="4"/>
      <c r="EH2" s="4"/>
      <c r="EI2" s="4"/>
      <c r="EJ2" s="4"/>
      <c r="EK2" s="4"/>
      <c r="EL2" s="6"/>
      <c r="EM2" s="4"/>
      <c r="EN2" s="4"/>
      <c r="EO2" s="4"/>
      <c r="EP2" s="4"/>
      <c r="EQ2" s="4"/>
      <c r="ER2" s="4"/>
      <c r="ES2" s="6"/>
      <c r="ET2" s="4"/>
      <c r="EU2" s="6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9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9"/>
      <c r="GF2" s="6"/>
      <c r="GG2" s="6"/>
      <c r="GH2" s="54"/>
      <c r="GI2" s="9"/>
      <c r="GJ2" s="6"/>
      <c r="GK2" s="64"/>
      <c r="GL2" s="9"/>
      <c r="GM2" s="63"/>
      <c r="GN2" s="9"/>
      <c r="GO2" s="9"/>
      <c r="GP2" s="9"/>
      <c r="GQ2" s="9"/>
      <c r="GR2" s="9"/>
      <c r="GS2" s="4"/>
      <c r="GT2" s="4"/>
      <c r="GU2" s="6"/>
      <c r="GV2" s="4"/>
      <c r="GW2" s="4"/>
      <c r="GX2" s="6"/>
      <c r="GY2" s="4"/>
      <c r="GZ2" s="4"/>
      <c r="HA2" s="6"/>
      <c r="HB2" s="6"/>
      <c r="HC2" s="4"/>
      <c r="HD2" s="4"/>
      <c r="HE2" s="4"/>
      <c r="HF2" s="4"/>
      <c r="HG2" s="4"/>
      <c r="HH2" s="6"/>
      <c r="HI2" s="4"/>
      <c r="HJ2" s="4"/>
      <c r="HK2" s="4"/>
      <c r="HL2" s="6"/>
      <c r="HM2" s="6"/>
      <c r="HN2" s="4"/>
      <c r="HO2" s="4"/>
      <c r="HP2" s="4"/>
      <c r="HQ2" s="4"/>
      <c r="HR2" s="4"/>
      <c r="HS2" s="4"/>
      <c r="HT2" s="4"/>
      <c r="HU2" s="6"/>
      <c r="HV2" s="4"/>
      <c r="HW2" s="4"/>
      <c r="HX2" s="4"/>
      <c r="HY2" s="6"/>
      <c r="HZ2" s="4"/>
      <c r="IA2" s="4"/>
      <c r="IB2" s="4"/>
      <c r="IC2" s="4"/>
      <c r="ID2" s="4"/>
      <c r="IE2" s="4"/>
      <c r="IF2" s="4"/>
      <c r="IG2" s="6"/>
      <c r="IH2" s="4"/>
      <c r="II2" s="6"/>
      <c r="IJ2" s="4"/>
      <c r="IK2" s="4"/>
      <c r="IL2" s="4"/>
      <c r="IM2" s="4"/>
      <c r="IN2" s="4"/>
      <c r="IO2" s="4"/>
      <c r="IP2" s="4"/>
      <c r="IQ2" s="4"/>
      <c r="IR2" s="9"/>
      <c r="IS2" s="9"/>
      <c r="IT2" s="6"/>
      <c r="IU2" s="6"/>
      <c r="IV2" s="28"/>
      <c r="IW2" s="6"/>
      <c r="IX2" s="9"/>
      <c r="IY2" s="28"/>
    </row>
    <row r="3" spans="1:259" s="1" customFormat="1" ht="16.5" customHeight="1" x14ac:dyDescent="0.25">
      <c r="A3" s="106" t="s">
        <v>23</v>
      </c>
      <c r="B3" s="106"/>
      <c r="C3" s="106"/>
      <c r="D3" s="106"/>
      <c r="E3" s="106"/>
      <c r="F3" s="106"/>
      <c r="G3" s="106"/>
      <c r="H3" s="7"/>
      <c r="I3" s="73"/>
      <c r="J3" s="73"/>
      <c r="K3" s="72" t="s">
        <v>430</v>
      </c>
      <c r="L3" s="26"/>
      <c r="M3" s="29"/>
      <c r="N3" s="7"/>
      <c r="O3" s="4"/>
      <c r="P3" s="4"/>
      <c r="Q3" s="4"/>
      <c r="R3" s="4"/>
      <c r="S3" s="4"/>
      <c r="T3" s="4"/>
      <c r="U3" s="4"/>
      <c r="V3" s="4"/>
      <c r="W3" s="4"/>
      <c r="X3" s="4"/>
      <c r="Y3" s="6"/>
      <c r="Z3" s="4"/>
      <c r="AA3" s="4"/>
      <c r="AB3" s="4"/>
      <c r="AC3" s="4"/>
      <c r="AD3" s="4"/>
      <c r="AE3" s="4"/>
      <c r="AF3" s="4"/>
      <c r="AG3" s="4"/>
      <c r="AH3" s="4"/>
      <c r="AI3" s="4"/>
      <c r="AJ3" s="6"/>
      <c r="AK3" s="4"/>
      <c r="AL3" s="4"/>
      <c r="AM3" s="4"/>
      <c r="AN3" s="4"/>
      <c r="AO3" s="4"/>
      <c r="AP3" s="4"/>
      <c r="AQ3" s="4"/>
      <c r="AR3" s="4"/>
      <c r="AS3" s="4"/>
      <c r="AT3" s="4"/>
      <c r="AU3" s="6"/>
      <c r="AV3" s="4"/>
      <c r="AW3" s="4"/>
      <c r="AX3" s="6"/>
      <c r="AY3" s="4"/>
      <c r="AZ3" s="4"/>
      <c r="BA3" s="4"/>
      <c r="BB3" s="4"/>
      <c r="BC3" s="4"/>
      <c r="BD3" s="4"/>
      <c r="BE3" s="4"/>
      <c r="BF3" s="4"/>
      <c r="BG3" s="4"/>
      <c r="BH3" s="4"/>
      <c r="BI3" s="6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6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6"/>
      <c r="CP3" s="4"/>
      <c r="CQ3" s="4"/>
      <c r="CR3" s="6"/>
      <c r="CS3" s="4"/>
      <c r="CT3" s="4"/>
      <c r="CU3" s="4"/>
      <c r="CV3" s="4"/>
      <c r="CW3" s="4"/>
      <c r="CX3" s="4"/>
      <c r="CY3" s="6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6"/>
      <c r="DO3" s="4"/>
      <c r="DP3" s="4"/>
      <c r="DQ3" s="4"/>
      <c r="DR3" s="4"/>
      <c r="DS3" s="4"/>
      <c r="DT3" s="4"/>
      <c r="DU3" s="4"/>
      <c r="DV3" s="4"/>
      <c r="DW3" s="4"/>
      <c r="DX3" s="6"/>
      <c r="DY3" s="4"/>
      <c r="DZ3" s="4"/>
      <c r="EA3" s="6"/>
      <c r="EB3" s="4"/>
      <c r="EC3" s="4"/>
      <c r="ED3" s="4"/>
      <c r="EE3" s="4"/>
      <c r="EF3" s="4"/>
      <c r="EG3" s="4"/>
      <c r="EH3" s="4"/>
      <c r="EI3" s="4"/>
      <c r="EJ3" s="4"/>
      <c r="EK3" s="4"/>
      <c r="EL3" s="6"/>
      <c r="EM3" s="4"/>
      <c r="EN3" s="4"/>
      <c r="EO3" s="4"/>
      <c r="EP3" s="4"/>
      <c r="EQ3" s="4"/>
      <c r="ER3" s="4"/>
      <c r="ES3" s="6"/>
      <c r="ET3" s="4"/>
      <c r="EU3" s="6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9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9"/>
      <c r="GF3" s="6"/>
      <c r="GG3" s="6"/>
      <c r="GH3" s="54"/>
      <c r="GI3" s="9"/>
      <c r="GJ3" s="6"/>
      <c r="GK3" s="64"/>
      <c r="GL3" s="9"/>
      <c r="GM3" s="63"/>
      <c r="GN3" s="9"/>
      <c r="GO3" s="9"/>
      <c r="GP3" s="9"/>
      <c r="GQ3" s="9"/>
      <c r="GR3" s="9"/>
      <c r="GS3" s="4"/>
      <c r="GT3" s="4"/>
      <c r="GU3" s="6"/>
      <c r="GV3" s="4"/>
      <c r="GW3" s="4"/>
      <c r="GX3" s="6"/>
      <c r="GY3" s="4"/>
      <c r="GZ3" s="4"/>
      <c r="HA3" s="6"/>
      <c r="HB3" s="6"/>
      <c r="HC3" s="4"/>
      <c r="HD3" s="4"/>
      <c r="HE3" s="4"/>
      <c r="HF3" s="4"/>
      <c r="HG3" s="4"/>
      <c r="HH3" s="6"/>
      <c r="HI3" s="4"/>
      <c r="HJ3" s="4"/>
      <c r="HK3" s="4"/>
      <c r="HL3" s="6"/>
      <c r="HM3" s="6"/>
      <c r="HN3" s="4"/>
      <c r="HO3" s="4"/>
      <c r="HP3" s="4"/>
      <c r="HQ3" s="4"/>
      <c r="HR3" s="4"/>
      <c r="HS3" s="4"/>
      <c r="HT3" s="4"/>
      <c r="HU3" s="6"/>
      <c r="HV3" s="4"/>
      <c r="HW3" s="4"/>
      <c r="HX3" s="4"/>
      <c r="HY3" s="6"/>
      <c r="HZ3" s="4"/>
      <c r="IA3" s="4"/>
      <c r="IB3" s="4"/>
      <c r="IC3" s="4"/>
      <c r="ID3" s="4"/>
      <c r="IE3" s="4"/>
      <c r="IF3" s="4"/>
      <c r="IG3" s="6"/>
      <c r="IH3" s="4"/>
      <c r="II3" s="6"/>
      <c r="IJ3" s="4"/>
      <c r="IK3" s="4"/>
      <c r="IL3" s="4"/>
      <c r="IM3" s="4"/>
      <c r="IN3" s="4"/>
      <c r="IO3" s="4"/>
      <c r="IP3" s="4"/>
      <c r="IQ3" s="4"/>
      <c r="IR3" s="9"/>
      <c r="IS3" s="9"/>
      <c r="IT3" s="6"/>
      <c r="IU3" s="6"/>
      <c r="IV3" s="26"/>
      <c r="IW3" s="6"/>
      <c r="IX3" s="9"/>
      <c r="IY3" s="26"/>
    </row>
    <row r="4" spans="1:259" s="1" customFormat="1" ht="16.5" customHeight="1" x14ac:dyDescent="0.2">
      <c r="A4" s="107" t="s">
        <v>22</v>
      </c>
      <c r="B4" s="107"/>
      <c r="C4" s="107"/>
      <c r="D4" s="107"/>
      <c r="E4" s="107"/>
      <c r="F4" s="107"/>
      <c r="G4" s="107"/>
      <c r="H4" s="7"/>
      <c r="I4" s="7"/>
      <c r="J4" s="7"/>
      <c r="K4" s="7"/>
      <c r="L4" s="9"/>
      <c r="M4" s="9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6"/>
      <c r="Z4" s="9"/>
      <c r="AA4" s="9"/>
      <c r="AB4" s="9"/>
      <c r="AC4" s="9"/>
      <c r="AD4" s="9"/>
      <c r="AE4" s="9"/>
      <c r="AF4" s="9"/>
      <c r="AG4" s="9"/>
      <c r="AH4" s="9"/>
      <c r="AI4" s="9"/>
      <c r="AJ4" s="6"/>
      <c r="AK4" s="9"/>
      <c r="AL4" s="9"/>
      <c r="AM4" s="9"/>
      <c r="AN4" s="9"/>
      <c r="AO4" s="9"/>
      <c r="AP4" s="9"/>
      <c r="AQ4" s="9"/>
      <c r="AR4" s="9"/>
      <c r="AS4" s="9"/>
      <c r="AT4" s="9"/>
      <c r="AU4" s="6"/>
      <c r="AV4" s="9"/>
      <c r="AW4" s="9"/>
      <c r="AX4" s="6"/>
      <c r="AY4" s="9"/>
      <c r="AZ4" s="9"/>
      <c r="BA4" s="9"/>
      <c r="BB4" s="9"/>
      <c r="BC4" s="9"/>
      <c r="BD4" s="9"/>
      <c r="BE4" s="9"/>
      <c r="BF4" s="9"/>
      <c r="BG4" s="9"/>
      <c r="BH4" s="9"/>
      <c r="BI4" s="6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6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6"/>
      <c r="CP4" s="9"/>
      <c r="CQ4" s="9"/>
      <c r="CR4" s="6"/>
      <c r="CS4" s="9"/>
      <c r="CT4" s="9"/>
      <c r="CU4" s="9"/>
      <c r="CV4" s="9"/>
      <c r="CW4" s="9"/>
      <c r="CX4" s="9"/>
      <c r="CY4" s="6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6"/>
      <c r="DO4" s="9"/>
      <c r="DP4" s="9"/>
      <c r="DQ4" s="9"/>
      <c r="DR4" s="9"/>
      <c r="DS4" s="9"/>
      <c r="DT4" s="9"/>
      <c r="DU4" s="9"/>
      <c r="DV4" s="9"/>
      <c r="DW4" s="9"/>
      <c r="DX4" s="6"/>
      <c r="DY4" s="9"/>
      <c r="DZ4" s="9"/>
      <c r="EA4" s="6"/>
      <c r="EB4" s="9"/>
      <c r="EC4" s="9"/>
      <c r="ED4" s="9"/>
      <c r="EE4" s="9"/>
      <c r="EF4" s="9"/>
      <c r="EG4" s="9"/>
      <c r="EH4" s="9"/>
      <c r="EI4" s="9"/>
      <c r="EJ4" s="9"/>
      <c r="EK4" s="9"/>
      <c r="EL4" s="6"/>
      <c r="EM4" s="9"/>
      <c r="EN4" s="9"/>
      <c r="EO4" s="9"/>
      <c r="EP4" s="9"/>
      <c r="EQ4" s="9"/>
      <c r="ER4" s="9"/>
      <c r="ES4" s="6"/>
      <c r="ET4" s="9"/>
      <c r="EU4" s="6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9"/>
      <c r="GF4" s="6"/>
      <c r="GG4" s="6"/>
      <c r="GH4" s="54"/>
      <c r="GI4" s="9"/>
      <c r="GJ4" s="6"/>
      <c r="GK4" s="9"/>
      <c r="GL4" s="9"/>
      <c r="GM4" s="9"/>
      <c r="GN4" s="9"/>
      <c r="GO4" s="9"/>
      <c r="GP4" s="9"/>
      <c r="GQ4" s="9"/>
      <c r="GR4" s="9"/>
      <c r="GS4" s="9"/>
      <c r="GT4" s="9"/>
      <c r="GU4" s="6"/>
      <c r="GV4" s="9"/>
      <c r="GW4" s="9"/>
      <c r="GX4" s="6"/>
      <c r="GY4" s="9"/>
      <c r="GZ4" s="9"/>
      <c r="HA4" s="6"/>
      <c r="HB4" s="6"/>
      <c r="HC4" s="9"/>
      <c r="HD4" s="9"/>
      <c r="HE4" s="9"/>
      <c r="HF4" s="9"/>
      <c r="HG4" s="9"/>
      <c r="HH4" s="6"/>
      <c r="HI4" s="9"/>
      <c r="HJ4" s="9"/>
      <c r="HK4" s="9"/>
      <c r="HL4" s="6"/>
      <c r="HM4" s="6"/>
      <c r="HN4" s="9"/>
      <c r="HO4" s="9"/>
      <c r="HP4" s="9"/>
      <c r="HQ4" s="9"/>
      <c r="HR4" s="9"/>
      <c r="HS4" s="9"/>
      <c r="HT4" s="9"/>
      <c r="HU4" s="6"/>
      <c r="HV4" s="9"/>
      <c r="HW4" s="9"/>
      <c r="HX4" s="9"/>
      <c r="HY4" s="6"/>
      <c r="HZ4" s="9"/>
      <c r="IA4" s="9"/>
      <c r="IB4" s="9"/>
      <c r="IC4" s="9"/>
      <c r="ID4" s="9"/>
      <c r="IE4" s="9"/>
      <c r="IF4" s="9"/>
      <c r="IG4" s="6"/>
      <c r="IH4" s="9"/>
      <c r="II4" s="6"/>
      <c r="IJ4" s="9"/>
      <c r="IK4" s="9"/>
      <c r="IL4" s="9"/>
      <c r="IM4" s="9"/>
      <c r="IN4" s="9"/>
      <c r="IO4" s="9"/>
      <c r="IP4" s="9"/>
      <c r="IQ4" s="9"/>
      <c r="IR4" s="9"/>
      <c r="IS4" s="9"/>
      <c r="IT4" s="6"/>
      <c r="IU4" s="6"/>
      <c r="IV4" s="9"/>
      <c r="IW4" s="6"/>
      <c r="IX4" s="9"/>
      <c r="IY4" s="9"/>
    </row>
    <row r="5" spans="1:259" s="1" customFormat="1" x14ac:dyDescent="0.2">
      <c r="A5" s="5" t="s">
        <v>54</v>
      </c>
      <c r="B5" s="5" t="s">
        <v>424</v>
      </c>
      <c r="C5" s="6"/>
      <c r="D5" s="6"/>
      <c r="E5" s="6"/>
      <c r="F5" s="6"/>
      <c r="G5" s="6"/>
      <c r="H5" s="7"/>
      <c r="I5" s="7"/>
      <c r="J5" s="7"/>
      <c r="K5" s="7"/>
      <c r="L5" s="9"/>
      <c r="M5" s="9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6"/>
      <c r="Z5" s="9"/>
      <c r="AA5" s="9"/>
      <c r="AB5" s="9"/>
      <c r="AC5" s="9"/>
      <c r="AD5" s="9"/>
      <c r="AE5" s="9"/>
      <c r="AF5" s="9"/>
      <c r="AG5" s="9"/>
      <c r="AH5" s="9"/>
      <c r="AI5" s="9"/>
      <c r="AJ5" s="6"/>
      <c r="AK5" s="9"/>
      <c r="AL5" s="9"/>
      <c r="AM5" s="9"/>
      <c r="AN5" s="9"/>
      <c r="AO5" s="9"/>
      <c r="AP5" s="9"/>
      <c r="AQ5" s="9"/>
      <c r="AR5" s="9"/>
      <c r="AS5" s="9"/>
      <c r="AT5" s="9"/>
      <c r="AU5" s="6"/>
      <c r="AV5" s="9"/>
      <c r="AW5" s="9"/>
      <c r="AX5" s="6"/>
      <c r="AY5" s="9"/>
      <c r="AZ5" s="9"/>
      <c r="BA5" s="9"/>
      <c r="BB5" s="9"/>
      <c r="BC5" s="9"/>
      <c r="BD5" s="9"/>
      <c r="BE5" s="9"/>
      <c r="BF5" s="9"/>
      <c r="BG5" s="9"/>
      <c r="BH5" s="9"/>
      <c r="BI5" s="6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6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6"/>
      <c r="CP5" s="9"/>
      <c r="CQ5" s="9"/>
      <c r="CR5" s="6"/>
      <c r="CS5" s="9"/>
      <c r="CT5" s="9"/>
      <c r="CU5" s="9"/>
      <c r="CV5" s="9"/>
      <c r="CW5" s="9"/>
      <c r="CX5" s="9"/>
      <c r="CY5" s="6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6"/>
      <c r="DO5" s="9"/>
      <c r="DP5" s="9"/>
      <c r="DQ5" s="9"/>
      <c r="DR5" s="9"/>
      <c r="DS5" s="9"/>
      <c r="DT5" s="9"/>
      <c r="DU5" s="9"/>
      <c r="DV5" s="9"/>
      <c r="DW5" s="9"/>
      <c r="DX5" s="6"/>
      <c r="DY5" s="9"/>
      <c r="DZ5" s="9"/>
      <c r="EA5" s="6"/>
      <c r="EB5" s="9"/>
      <c r="EC5" s="9"/>
      <c r="ED5" s="9"/>
      <c r="EE5" s="9"/>
      <c r="EF5" s="9"/>
      <c r="EG5" s="9"/>
      <c r="EH5" s="9"/>
      <c r="EI5" s="9"/>
      <c r="EJ5" s="9"/>
      <c r="EK5" s="9"/>
      <c r="EL5" s="6"/>
      <c r="EM5" s="9"/>
      <c r="EN5" s="9"/>
      <c r="EO5" s="9"/>
      <c r="EP5" s="9"/>
      <c r="EQ5" s="9"/>
      <c r="ER5" s="9"/>
      <c r="ES5" s="6"/>
      <c r="ET5" s="9"/>
      <c r="EU5" s="6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54"/>
      <c r="GI5" s="9"/>
      <c r="GJ5" s="6"/>
      <c r="GK5" s="9"/>
      <c r="GL5" s="9"/>
      <c r="GM5" s="9"/>
      <c r="GN5" s="9"/>
      <c r="GO5" s="9"/>
      <c r="GP5" s="9"/>
      <c r="GQ5" s="6"/>
      <c r="GR5" s="9"/>
      <c r="GS5" s="9"/>
      <c r="GT5" s="9"/>
      <c r="GU5" s="6"/>
      <c r="GV5" s="9"/>
      <c r="GW5" s="9"/>
      <c r="GX5" s="6"/>
      <c r="GY5" s="9"/>
      <c r="GZ5" s="9"/>
      <c r="HA5" s="6"/>
      <c r="HB5" s="6"/>
      <c r="HC5" s="9"/>
      <c r="HD5" s="9"/>
      <c r="HE5" s="9"/>
      <c r="HF5" s="9"/>
      <c r="HG5" s="9"/>
      <c r="HH5" s="6"/>
      <c r="HI5" s="9"/>
      <c r="HJ5" s="9"/>
      <c r="HK5" s="9"/>
      <c r="HL5" s="6"/>
      <c r="HM5" s="6"/>
      <c r="HN5" s="9"/>
      <c r="HO5" s="9"/>
      <c r="HP5" s="9"/>
      <c r="HQ5" s="9"/>
      <c r="HR5" s="9"/>
      <c r="HS5" s="9"/>
      <c r="HT5" s="9"/>
      <c r="HU5" s="6"/>
      <c r="HV5" s="9"/>
      <c r="HW5" s="9"/>
      <c r="HX5" s="9"/>
      <c r="HY5" s="6"/>
      <c r="HZ5" s="9"/>
      <c r="IA5" s="9"/>
      <c r="IB5" s="9"/>
      <c r="IC5" s="9"/>
      <c r="ID5" s="9"/>
      <c r="IE5" s="9"/>
      <c r="IF5" s="9"/>
      <c r="IG5" s="6"/>
      <c r="IH5" s="9"/>
      <c r="II5" s="6"/>
      <c r="IJ5" s="9"/>
      <c r="IK5" s="9"/>
      <c r="IL5" s="9"/>
      <c r="IM5" s="9"/>
      <c r="IN5" s="9"/>
      <c r="IO5" s="9"/>
      <c r="IP5" s="9"/>
      <c r="IQ5" s="9"/>
      <c r="IR5" s="6"/>
      <c r="IS5" s="9"/>
      <c r="IT5" s="6"/>
      <c r="IU5" s="6"/>
      <c r="IV5" s="9"/>
      <c r="IW5" s="6"/>
      <c r="IX5" s="9"/>
      <c r="IY5" s="9"/>
    </row>
    <row r="6" spans="1:259" s="1" customFormat="1" ht="15.75" customHeight="1" x14ac:dyDescent="0.2">
      <c r="A6" s="82" t="s">
        <v>21</v>
      </c>
      <c r="B6" s="83"/>
      <c r="C6" s="83"/>
      <c r="D6" s="83"/>
      <c r="E6" s="83"/>
      <c r="F6" s="83"/>
      <c r="G6" s="114"/>
      <c r="H6" s="115"/>
      <c r="I6" s="115"/>
      <c r="J6" s="115"/>
      <c r="K6" s="115"/>
      <c r="L6" s="115"/>
      <c r="M6" s="116"/>
      <c r="N6" s="114" t="s">
        <v>20</v>
      </c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42"/>
      <c r="AD6" s="42"/>
      <c r="AE6" s="42"/>
      <c r="AF6" s="42"/>
      <c r="AG6" s="42"/>
      <c r="AH6" s="42"/>
      <c r="AI6" s="115" t="s">
        <v>20</v>
      </c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42"/>
      <c r="BA6" s="42"/>
      <c r="BB6" s="42"/>
      <c r="BC6" s="42"/>
      <c r="BD6" s="42"/>
      <c r="BE6" s="42"/>
      <c r="BF6" s="42"/>
      <c r="BG6" s="114" t="s">
        <v>20</v>
      </c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42"/>
      <c r="BW6" s="42"/>
      <c r="BX6" s="42"/>
      <c r="BY6" s="42"/>
      <c r="BZ6" s="42"/>
      <c r="CA6" s="114" t="s">
        <v>20</v>
      </c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42"/>
      <c r="CQ6" s="42"/>
      <c r="CR6" s="44"/>
      <c r="CS6" s="42"/>
      <c r="CT6" s="42"/>
      <c r="CU6" s="42"/>
      <c r="CV6" s="114" t="s">
        <v>20</v>
      </c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42"/>
      <c r="DL6" s="42"/>
      <c r="DM6" s="42"/>
      <c r="DN6" s="43"/>
      <c r="DO6" s="42"/>
      <c r="DP6" s="42"/>
      <c r="DQ6" s="42"/>
      <c r="DR6" s="42"/>
      <c r="DS6" s="114" t="s">
        <v>20</v>
      </c>
      <c r="DT6" s="115"/>
      <c r="DU6" s="115"/>
      <c r="DV6" s="115"/>
      <c r="DW6" s="115"/>
      <c r="DX6" s="115"/>
      <c r="DY6" s="115"/>
      <c r="DZ6" s="115"/>
      <c r="EA6" s="115"/>
      <c r="EB6" s="115"/>
      <c r="EC6" s="115"/>
      <c r="ED6" s="115"/>
      <c r="EE6" s="115"/>
      <c r="EF6" s="115"/>
      <c r="EG6" s="115"/>
      <c r="EH6" s="42"/>
      <c r="EI6" s="42"/>
      <c r="EJ6" s="42"/>
      <c r="EK6" s="42"/>
      <c r="EL6" s="43"/>
      <c r="EM6" s="42"/>
      <c r="EN6" s="42"/>
      <c r="EO6" s="42"/>
      <c r="EP6" s="42"/>
      <c r="EQ6" s="42"/>
      <c r="ER6" s="42"/>
      <c r="ES6" s="43"/>
      <c r="ET6" s="114" t="s">
        <v>20</v>
      </c>
      <c r="EU6" s="115"/>
      <c r="EV6" s="115"/>
      <c r="EW6" s="115"/>
      <c r="EX6" s="115"/>
      <c r="EY6" s="115"/>
      <c r="EZ6" s="115"/>
      <c r="FA6" s="115"/>
      <c r="FB6" s="115"/>
      <c r="FC6" s="115"/>
      <c r="FD6" s="115"/>
      <c r="FE6" s="115"/>
      <c r="FF6" s="115"/>
      <c r="FG6" s="115"/>
      <c r="FH6" s="115"/>
      <c r="FI6" s="42"/>
      <c r="FJ6" s="42"/>
      <c r="FK6" s="42"/>
      <c r="FL6" s="42"/>
      <c r="FM6" s="42"/>
      <c r="FN6" s="42"/>
      <c r="FO6" s="42"/>
      <c r="FP6" s="42"/>
      <c r="FQ6" s="42"/>
      <c r="FR6" s="41"/>
      <c r="FS6" s="45" t="s">
        <v>20</v>
      </c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1"/>
      <c r="GF6" s="46"/>
      <c r="GG6" s="43"/>
      <c r="GH6" s="55"/>
      <c r="GI6" s="42"/>
      <c r="GJ6" s="114" t="s">
        <v>20</v>
      </c>
      <c r="GK6" s="115"/>
      <c r="GL6" s="115"/>
      <c r="GM6" s="115"/>
      <c r="GN6" s="115"/>
      <c r="GO6" s="115"/>
      <c r="GP6" s="115"/>
      <c r="GQ6" s="115"/>
      <c r="GR6" s="115"/>
      <c r="GS6" s="115"/>
      <c r="GT6" s="115"/>
      <c r="GU6" s="115"/>
      <c r="GV6" s="115"/>
      <c r="GW6" s="115"/>
      <c r="GX6" s="115"/>
      <c r="GY6" s="115"/>
      <c r="GZ6" s="42"/>
      <c r="HA6" s="44"/>
      <c r="HB6" s="44"/>
      <c r="HC6" s="42"/>
      <c r="HD6" s="42"/>
      <c r="HE6" s="42"/>
      <c r="HF6" s="42"/>
      <c r="HG6" s="42"/>
      <c r="HH6" s="114" t="s">
        <v>20</v>
      </c>
      <c r="HI6" s="115"/>
      <c r="HJ6" s="115"/>
      <c r="HK6" s="115"/>
      <c r="HL6" s="115"/>
      <c r="HM6" s="115"/>
      <c r="HN6" s="115"/>
      <c r="HO6" s="115"/>
      <c r="HP6" s="115"/>
      <c r="HQ6" s="115"/>
      <c r="HR6" s="115"/>
      <c r="HS6" s="115"/>
      <c r="HT6" s="115"/>
      <c r="HU6" s="115"/>
      <c r="HV6" s="115"/>
      <c r="HW6" s="42"/>
      <c r="HX6" s="42"/>
      <c r="HY6" s="44"/>
      <c r="HZ6" s="42"/>
      <c r="IA6" s="42"/>
      <c r="IB6" s="42"/>
      <c r="IC6" s="42"/>
      <c r="ID6" s="42"/>
      <c r="IE6" s="117" t="s">
        <v>20</v>
      </c>
      <c r="IF6" s="118"/>
      <c r="IG6" s="118"/>
      <c r="IH6" s="118"/>
      <c r="II6" s="118"/>
      <c r="IJ6" s="118"/>
      <c r="IK6" s="118"/>
      <c r="IL6" s="118"/>
      <c r="IM6" s="118"/>
      <c r="IN6" s="118"/>
      <c r="IO6" s="118"/>
      <c r="IP6" s="118"/>
      <c r="IQ6" s="118"/>
      <c r="IR6" s="118"/>
      <c r="IS6" s="118"/>
      <c r="IT6" s="118"/>
      <c r="IU6" s="76" t="s">
        <v>20</v>
      </c>
      <c r="IV6" s="77"/>
      <c r="IW6" s="77"/>
      <c r="IX6" s="77"/>
      <c r="IY6" s="78"/>
    </row>
    <row r="7" spans="1:259" s="10" customFormat="1" ht="56.25" customHeight="1" x14ac:dyDescent="0.2">
      <c r="A7" s="84"/>
      <c r="B7" s="85"/>
      <c r="C7" s="85"/>
      <c r="D7" s="85"/>
      <c r="E7" s="85"/>
      <c r="F7" s="85"/>
      <c r="G7" s="86" t="s">
        <v>19</v>
      </c>
      <c r="H7" s="87" t="s">
        <v>46</v>
      </c>
      <c r="I7" s="74" t="s">
        <v>83</v>
      </c>
      <c r="J7" s="74" t="s">
        <v>84</v>
      </c>
      <c r="K7" s="74" t="s">
        <v>85</v>
      </c>
      <c r="L7" s="74" t="s">
        <v>86</v>
      </c>
      <c r="M7" s="74" t="s">
        <v>86</v>
      </c>
      <c r="N7" s="87" t="s">
        <v>19</v>
      </c>
      <c r="O7" s="87" t="s">
        <v>47</v>
      </c>
      <c r="P7" s="47" t="s">
        <v>105</v>
      </c>
      <c r="Q7" s="47" t="s">
        <v>107</v>
      </c>
      <c r="R7" s="47" t="s">
        <v>107</v>
      </c>
      <c r="S7" s="47" t="s">
        <v>107</v>
      </c>
      <c r="T7" s="47" t="s">
        <v>107</v>
      </c>
      <c r="U7" s="47" t="s">
        <v>107</v>
      </c>
      <c r="V7" s="47" t="s">
        <v>107</v>
      </c>
      <c r="W7" s="47" t="s">
        <v>107</v>
      </c>
      <c r="X7" s="47" t="s">
        <v>107</v>
      </c>
      <c r="Y7" s="47" t="s">
        <v>107</v>
      </c>
      <c r="Z7" s="47" t="s">
        <v>108</v>
      </c>
      <c r="AA7" s="47" t="s">
        <v>109</v>
      </c>
      <c r="AB7" s="47" t="s">
        <v>109</v>
      </c>
      <c r="AC7" s="47" t="s">
        <v>109</v>
      </c>
      <c r="AD7" s="47" t="s">
        <v>109</v>
      </c>
      <c r="AE7" s="47" t="s">
        <v>109</v>
      </c>
      <c r="AF7" s="47" t="s">
        <v>110</v>
      </c>
      <c r="AG7" s="47" t="s">
        <v>110</v>
      </c>
      <c r="AH7" s="47" t="s">
        <v>110</v>
      </c>
      <c r="AI7" s="47" t="s">
        <v>111</v>
      </c>
      <c r="AJ7" s="47" t="s">
        <v>111</v>
      </c>
      <c r="AK7" s="47" t="s">
        <v>112</v>
      </c>
      <c r="AL7" s="47" t="s">
        <v>112</v>
      </c>
      <c r="AM7" s="47" t="s">
        <v>112</v>
      </c>
      <c r="AN7" s="47" t="s">
        <v>113</v>
      </c>
      <c r="AO7" s="47" t="s">
        <v>113</v>
      </c>
      <c r="AP7" s="47" t="s">
        <v>113</v>
      </c>
      <c r="AQ7" s="47" t="s">
        <v>113</v>
      </c>
      <c r="AR7" s="47" t="s">
        <v>113</v>
      </c>
      <c r="AS7" s="47" t="s">
        <v>113</v>
      </c>
      <c r="AT7" s="47" t="s">
        <v>113</v>
      </c>
      <c r="AU7" s="47" t="s">
        <v>113</v>
      </c>
      <c r="AV7" s="47" t="s">
        <v>113</v>
      </c>
      <c r="AW7" s="47" t="s">
        <v>113</v>
      </c>
      <c r="AX7" s="47" t="s">
        <v>113</v>
      </c>
      <c r="AY7" s="47" t="s">
        <v>113</v>
      </c>
      <c r="AZ7" s="47" t="s">
        <v>113</v>
      </c>
      <c r="BA7" s="47" t="s">
        <v>113</v>
      </c>
      <c r="BB7" s="47" t="s">
        <v>113</v>
      </c>
      <c r="BC7" s="47" t="s">
        <v>113</v>
      </c>
      <c r="BD7" s="47" t="s">
        <v>113</v>
      </c>
      <c r="BE7" s="47" t="s">
        <v>113</v>
      </c>
      <c r="BF7" s="47" t="s">
        <v>113</v>
      </c>
      <c r="BG7" s="47" t="s">
        <v>113</v>
      </c>
      <c r="BH7" s="47" t="s">
        <v>113</v>
      </c>
      <c r="BI7" s="47" t="s">
        <v>113</v>
      </c>
      <c r="BJ7" s="47" t="s">
        <v>113</v>
      </c>
      <c r="BK7" s="47" t="s">
        <v>113</v>
      </c>
      <c r="BL7" s="47" t="s">
        <v>113</v>
      </c>
      <c r="BM7" s="47" t="s">
        <v>113</v>
      </c>
      <c r="BN7" s="47" t="s">
        <v>113</v>
      </c>
      <c r="BO7" s="47" t="s">
        <v>113</v>
      </c>
      <c r="BP7" s="47" t="s">
        <v>113</v>
      </c>
      <c r="BQ7" s="47" t="s">
        <v>113</v>
      </c>
      <c r="BR7" s="47" t="s">
        <v>113</v>
      </c>
      <c r="BS7" s="47" t="s">
        <v>113</v>
      </c>
      <c r="BT7" s="47" t="s">
        <v>113</v>
      </c>
      <c r="BU7" s="47" t="s">
        <v>113</v>
      </c>
      <c r="BV7" s="47" t="s">
        <v>113</v>
      </c>
      <c r="BW7" s="47" t="s">
        <v>113</v>
      </c>
      <c r="BX7" s="47" t="s">
        <v>57</v>
      </c>
      <c r="BY7" s="47" t="s">
        <v>57</v>
      </c>
      <c r="BZ7" s="47" t="s">
        <v>57</v>
      </c>
      <c r="CA7" s="47" t="s">
        <v>57</v>
      </c>
      <c r="CB7" s="47" t="s">
        <v>57</v>
      </c>
      <c r="CC7" s="47" t="s">
        <v>57</v>
      </c>
      <c r="CD7" s="47" t="s">
        <v>57</v>
      </c>
      <c r="CE7" s="47" t="s">
        <v>57</v>
      </c>
      <c r="CF7" s="47" t="s">
        <v>57</v>
      </c>
      <c r="CG7" s="47" t="s">
        <v>114</v>
      </c>
      <c r="CH7" s="47" t="s">
        <v>114</v>
      </c>
      <c r="CI7" s="47" t="s">
        <v>114</v>
      </c>
      <c r="CJ7" s="47" t="s">
        <v>114</v>
      </c>
      <c r="CK7" s="47" t="s">
        <v>114</v>
      </c>
      <c r="CL7" s="47" t="s">
        <v>114</v>
      </c>
      <c r="CM7" s="47" t="s">
        <v>114</v>
      </c>
      <c r="CN7" s="47" t="s">
        <v>114</v>
      </c>
      <c r="CO7" s="47" t="s">
        <v>114</v>
      </c>
      <c r="CP7" s="47" t="s">
        <v>114</v>
      </c>
      <c r="CQ7" s="47" t="s">
        <v>114</v>
      </c>
      <c r="CR7" s="47" t="s">
        <v>114</v>
      </c>
      <c r="CS7" s="47" t="s">
        <v>114</v>
      </c>
      <c r="CT7" s="47" t="s">
        <v>115</v>
      </c>
      <c r="CU7" s="47" t="s">
        <v>115</v>
      </c>
      <c r="CV7" s="47" t="s">
        <v>115</v>
      </c>
      <c r="CW7" s="47" t="s">
        <v>115</v>
      </c>
      <c r="CX7" s="47" t="s">
        <v>115</v>
      </c>
      <c r="CY7" s="47" t="s">
        <v>116</v>
      </c>
      <c r="CZ7" s="47" t="s">
        <v>116</v>
      </c>
      <c r="DA7" s="47" t="s">
        <v>116</v>
      </c>
      <c r="DB7" s="47" t="s">
        <v>117</v>
      </c>
      <c r="DC7" s="47" t="s">
        <v>118</v>
      </c>
      <c r="DD7" s="47" t="s">
        <v>118</v>
      </c>
      <c r="DE7" s="47" t="s">
        <v>118</v>
      </c>
      <c r="DF7" s="47" t="s">
        <v>118</v>
      </c>
      <c r="DG7" s="47" t="s">
        <v>118</v>
      </c>
      <c r="DH7" s="47" t="s">
        <v>121</v>
      </c>
      <c r="DI7" s="47" t="s">
        <v>121</v>
      </c>
      <c r="DJ7" s="47" t="s">
        <v>122</v>
      </c>
      <c r="DK7" s="47" t="s">
        <v>124</v>
      </c>
      <c r="DL7" s="47" t="s">
        <v>125</v>
      </c>
      <c r="DM7" s="47" t="s">
        <v>125</v>
      </c>
      <c r="DN7" s="47" t="s">
        <v>125</v>
      </c>
      <c r="DO7" s="47" t="s">
        <v>125</v>
      </c>
      <c r="DP7" s="47" t="s">
        <v>125</v>
      </c>
      <c r="DQ7" s="47" t="s">
        <v>125</v>
      </c>
      <c r="DR7" s="47" t="s">
        <v>125</v>
      </c>
      <c r="DS7" s="47" t="s">
        <v>126</v>
      </c>
      <c r="DT7" s="47" t="s">
        <v>126</v>
      </c>
      <c r="DU7" s="47" t="s">
        <v>126</v>
      </c>
      <c r="DV7" s="47" t="s">
        <v>127</v>
      </c>
      <c r="DW7" s="47" t="s">
        <v>128</v>
      </c>
      <c r="DX7" s="47" t="s">
        <v>128</v>
      </c>
      <c r="DY7" s="47" t="s">
        <v>129</v>
      </c>
      <c r="DZ7" s="47" t="s">
        <v>129</v>
      </c>
      <c r="EA7" s="47" t="s">
        <v>129</v>
      </c>
      <c r="EB7" s="47" t="s">
        <v>129</v>
      </c>
      <c r="EC7" s="47" t="s">
        <v>129</v>
      </c>
      <c r="ED7" s="47" t="s">
        <v>129</v>
      </c>
      <c r="EE7" s="47" t="s">
        <v>129</v>
      </c>
      <c r="EF7" s="47" t="s">
        <v>129</v>
      </c>
      <c r="EG7" s="47" t="s">
        <v>129</v>
      </c>
      <c r="EH7" s="47" t="s">
        <v>129</v>
      </c>
      <c r="EI7" s="47" t="s">
        <v>129</v>
      </c>
      <c r="EJ7" s="47" t="s">
        <v>129</v>
      </c>
      <c r="EK7" s="47" t="s">
        <v>129</v>
      </c>
      <c r="EL7" s="47" t="s">
        <v>129</v>
      </c>
      <c r="EM7" s="47" t="s">
        <v>86</v>
      </c>
      <c r="EN7" s="47" t="s">
        <v>131</v>
      </c>
      <c r="EO7" s="47" t="s">
        <v>131</v>
      </c>
      <c r="EP7" s="47" t="s">
        <v>133</v>
      </c>
      <c r="EQ7" s="47" t="s">
        <v>134</v>
      </c>
      <c r="ER7" s="47" t="s">
        <v>134</v>
      </c>
      <c r="ES7" s="47" t="s">
        <v>134</v>
      </c>
      <c r="ET7" s="47" t="s">
        <v>134</v>
      </c>
      <c r="EU7" s="47" t="s">
        <v>134</v>
      </c>
      <c r="EV7" s="47" t="s">
        <v>134</v>
      </c>
      <c r="EW7" s="47" t="s">
        <v>134</v>
      </c>
      <c r="EX7" s="47" t="s">
        <v>134</v>
      </c>
      <c r="EY7" s="47" t="s">
        <v>134</v>
      </c>
      <c r="EZ7" s="47" t="s">
        <v>134</v>
      </c>
      <c r="FA7" s="47" t="s">
        <v>134</v>
      </c>
      <c r="FB7" s="47" t="s">
        <v>134</v>
      </c>
      <c r="FC7" s="47" t="s">
        <v>134</v>
      </c>
      <c r="FD7" s="47" t="s">
        <v>134</v>
      </c>
      <c r="FE7" s="47" t="s">
        <v>134</v>
      </c>
      <c r="FF7" s="47" t="s">
        <v>135</v>
      </c>
      <c r="FG7" s="47" t="s">
        <v>135</v>
      </c>
      <c r="FH7" s="47" t="s">
        <v>116</v>
      </c>
      <c r="FI7" s="47" t="s">
        <v>116</v>
      </c>
      <c r="FJ7" s="47" t="s">
        <v>116</v>
      </c>
      <c r="FK7" s="47" t="s">
        <v>111</v>
      </c>
      <c r="FL7" s="47" t="s">
        <v>111</v>
      </c>
      <c r="FM7" s="47" t="s">
        <v>114</v>
      </c>
      <c r="FN7" s="47" t="s">
        <v>114</v>
      </c>
      <c r="FO7" s="47" t="s">
        <v>83</v>
      </c>
      <c r="FP7" s="47" t="s">
        <v>116</v>
      </c>
      <c r="FQ7" s="47" t="s">
        <v>134</v>
      </c>
      <c r="FR7" s="87" t="s">
        <v>19</v>
      </c>
      <c r="FS7" s="111" t="s">
        <v>53</v>
      </c>
      <c r="FT7" s="47" t="s">
        <v>85</v>
      </c>
      <c r="FU7" s="47" t="s">
        <v>85</v>
      </c>
      <c r="FV7" s="47" t="s">
        <v>85</v>
      </c>
      <c r="FW7" s="47" t="s">
        <v>85</v>
      </c>
      <c r="FX7" s="47" t="s">
        <v>85</v>
      </c>
      <c r="FY7" s="47" t="s">
        <v>86</v>
      </c>
      <c r="FZ7" s="47" t="s">
        <v>86</v>
      </c>
      <c r="GA7" s="47" t="s">
        <v>86</v>
      </c>
      <c r="GB7" s="47" t="s">
        <v>86</v>
      </c>
      <c r="GC7" s="47" t="s">
        <v>379</v>
      </c>
      <c r="GD7" s="47" t="s">
        <v>379</v>
      </c>
      <c r="GE7" s="87" t="s">
        <v>19</v>
      </c>
      <c r="GF7" s="112" t="s">
        <v>384</v>
      </c>
      <c r="GG7" s="47" t="s">
        <v>105</v>
      </c>
      <c r="GH7" s="113" t="s">
        <v>423</v>
      </c>
      <c r="GI7" s="47" t="s">
        <v>111</v>
      </c>
      <c r="GJ7" s="112" t="s">
        <v>404</v>
      </c>
      <c r="GK7" s="47" t="s">
        <v>84</v>
      </c>
      <c r="GL7" s="47" t="s">
        <v>84</v>
      </c>
      <c r="GM7" s="47" t="s">
        <v>87</v>
      </c>
      <c r="GN7" s="47" t="s">
        <v>87</v>
      </c>
      <c r="GO7" s="47" t="s">
        <v>87</v>
      </c>
      <c r="GP7" s="47" t="s">
        <v>57</v>
      </c>
      <c r="GQ7" s="87" t="s">
        <v>19</v>
      </c>
      <c r="GR7" s="112" t="s">
        <v>405</v>
      </c>
      <c r="GS7" s="47" t="s">
        <v>106</v>
      </c>
      <c r="GT7" s="47" t="s">
        <v>109</v>
      </c>
      <c r="GU7" s="47" t="s">
        <v>109</v>
      </c>
      <c r="GV7" s="47" t="s">
        <v>109</v>
      </c>
      <c r="GW7" s="47" t="s">
        <v>109</v>
      </c>
      <c r="GX7" s="47" t="s">
        <v>110</v>
      </c>
      <c r="GY7" s="47" t="s">
        <v>110</v>
      </c>
      <c r="GZ7" s="47" t="s">
        <v>113</v>
      </c>
      <c r="HA7" s="47" t="s">
        <v>113</v>
      </c>
      <c r="HB7" s="47" t="s">
        <v>57</v>
      </c>
      <c r="HC7" s="47" t="s">
        <v>57</v>
      </c>
      <c r="HD7" s="47" t="s">
        <v>114</v>
      </c>
      <c r="HE7" s="47" t="s">
        <v>115</v>
      </c>
      <c r="HF7" s="47" t="s">
        <v>115</v>
      </c>
      <c r="HG7" s="47" t="s">
        <v>115</v>
      </c>
      <c r="HH7" s="47" t="s">
        <v>115</v>
      </c>
      <c r="HI7" s="47" t="s">
        <v>115</v>
      </c>
      <c r="HJ7" s="47" t="s">
        <v>83</v>
      </c>
      <c r="HK7" s="47" t="s">
        <v>119</v>
      </c>
      <c r="HL7" s="47" t="s">
        <v>120</v>
      </c>
      <c r="HM7" s="47" t="s">
        <v>84</v>
      </c>
      <c r="HN7" s="47" t="s">
        <v>84</v>
      </c>
      <c r="HO7" s="47" t="s">
        <v>123</v>
      </c>
      <c r="HP7" s="47" t="s">
        <v>123</v>
      </c>
      <c r="HQ7" s="47" t="s">
        <v>123</v>
      </c>
      <c r="HR7" s="47" t="s">
        <v>124</v>
      </c>
      <c r="HS7" s="47" t="s">
        <v>124</v>
      </c>
      <c r="HT7" s="47" t="s">
        <v>125</v>
      </c>
      <c r="HU7" s="47" t="s">
        <v>125</v>
      </c>
      <c r="HV7" s="47" t="s">
        <v>125</v>
      </c>
      <c r="HW7" s="47" t="s">
        <v>126</v>
      </c>
      <c r="HX7" s="47" t="s">
        <v>129</v>
      </c>
      <c r="HY7" s="47" t="s">
        <v>130</v>
      </c>
      <c r="HZ7" s="47" t="s">
        <v>130</v>
      </c>
      <c r="IA7" s="47" t="s">
        <v>132</v>
      </c>
      <c r="IB7" s="47" t="s">
        <v>132</v>
      </c>
      <c r="IC7" s="47" t="s">
        <v>431</v>
      </c>
      <c r="ID7" s="47" t="s">
        <v>431</v>
      </c>
      <c r="IE7" s="47" t="s">
        <v>134</v>
      </c>
      <c r="IF7" s="47" t="s">
        <v>134</v>
      </c>
      <c r="IG7" s="47" t="s">
        <v>134</v>
      </c>
      <c r="IH7" s="47" t="s">
        <v>134</v>
      </c>
      <c r="II7" s="47" t="s">
        <v>134</v>
      </c>
      <c r="IJ7" s="47" t="s">
        <v>135</v>
      </c>
      <c r="IK7" s="47" t="s">
        <v>135</v>
      </c>
      <c r="IL7" s="47" t="s">
        <v>135</v>
      </c>
      <c r="IM7" s="47" t="s">
        <v>135</v>
      </c>
      <c r="IN7" s="47" t="s">
        <v>134</v>
      </c>
      <c r="IO7" s="47" t="s">
        <v>134</v>
      </c>
      <c r="IP7" s="47" t="s">
        <v>109</v>
      </c>
      <c r="IQ7" s="47" t="s">
        <v>111</v>
      </c>
      <c r="IR7" s="87" t="s">
        <v>19</v>
      </c>
      <c r="IS7" s="86" t="s">
        <v>406</v>
      </c>
      <c r="IT7" s="74" t="s">
        <v>114</v>
      </c>
      <c r="IU7" s="74" t="s">
        <v>378</v>
      </c>
      <c r="IV7" s="86" t="s">
        <v>407</v>
      </c>
      <c r="IW7" s="74" t="s">
        <v>132</v>
      </c>
      <c r="IX7" s="86" t="s">
        <v>422</v>
      </c>
      <c r="IY7" s="74" t="s">
        <v>111</v>
      </c>
    </row>
    <row r="8" spans="1:259" s="10" customFormat="1" x14ac:dyDescent="0.2">
      <c r="A8" s="84"/>
      <c r="B8" s="85"/>
      <c r="C8" s="85"/>
      <c r="D8" s="85"/>
      <c r="E8" s="85"/>
      <c r="F8" s="85"/>
      <c r="G8" s="86"/>
      <c r="H8" s="87"/>
      <c r="I8" s="75" t="s">
        <v>88</v>
      </c>
      <c r="J8" s="75" t="s">
        <v>77</v>
      </c>
      <c r="K8" s="75" t="s">
        <v>90</v>
      </c>
      <c r="L8" s="75" t="s">
        <v>91</v>
      </c>
      <c r="M8" s="75" t="s">
        <v>92</v>
      </c>
      <c r="N8" s="87"/>
      <c r="O8" s="87"/>
      <c r="P8" s="48" t="s">
        <v>136</v>
      </c>
      <c r="Q8" s="48" t="s">
        <v>138</v>
      </c>
      <c r="R8" s="48" t="s">
        <v>139</v>
      </c>
      <c r="S8" s="48" t="s">
        <v>91</v>
      </c>
      <c r="T8" s="48" t="s">
        <v>140</v>
      </c>
      <c r="U8" s="48" t="s">
        <v>141</v>
      </c>
      <c r="V8" s="48" t="s">
        <v>66</v>
      </c>
      <c r="W8" s="48" t="s">
        <v>142</v>
      </c>
      <c r="X8" s="48" t="s">
        <v>67</v>
      </c>
      <c r="Y8" s="48" t="s">
        <v>143</v>
      </c>
      <c r="Z8" s="48" t="s">
        <v>78</v>
      </c>
      <c r="AA8" s="48" t="s">
        <v>145</v>
      </c>
      <c r="AB8" s="48" t="s">
        <v>74</v>
      </c>
      <c r="AC8" s="48" t="s">
        <v>146</v>
      </c>
      <c r="AD8" s="48" t="s">
        <v>149</v>
      </c>
      <c r="AE8" s="48" t="s">
        <v>150</v>
      </c>
      <c r="AF8" s="48" t="s">
        <v>72</v>
      </c>
      <c r="AG8" s="48" t="s">
        <v>151</v>
      </c>
      <c r="AH8" s="48" t="s">
        <v>152</v>
      </c>
      <c r="AI8" s="48" t="s">
        <v>74</v>
      </c>
      <c r="AJ8" s="48" t="s">
        <v>137</v>
      </c>
      <c r="AK8" s="48" t="s">
        <v>154</v>
      </c>
      <c r="AL8" s="48" t="s">
        <v>155</v>
      </c>
      <c r="AM8" s="48" t="s">
        <v>156</v>
      </c>
      <c r="AN8" s="48" t="s">
        <v>72</v>
      </c>
      <c r="AO8" s="48" t="s">
        <v>73</v>
      </c>
      <c r="AP8" s="48" t="s">
        <v>74</v>
      </c>
      <c r="AQ8" s="48" t="s">
        <v>75</v>
      </c>
      <c r="AR8" s="48" t="s">
        <v>76</v>
      </c>
      <c r="AS8" s="48" t="s">
        <v>77</v>
      </c>
      <c r="AT8" s="48" t="s">
        <v>78</v>
      </c>
      <c r="AU8" s="48" t="s">
        <v>157</v>
      </c>
      <c r="AV8" s="48" t="s">
        <v>147</v>
      </c>
      <c r="AW8" s="48" t="s">
        <v>158</v>
      </c>
      <c r="AX8" s="48" t="s">
        <v>151</v>
      </c>
      <c r="AY8" s="48" t="s">
        <v>159</v>
      </c>
      <c r="AZ8" s="48" t="s">
        <v>89</v>
      </c>
      <c r="BA8" s="48" t="s">
        <v>91</v>
      </c>
      <c r="BB8" s="48" t="s">
        <v>140</v>
      </c>
      <c r="BC8" s="48" t="s">
        <v>141</v>
      </c>
      <c r="BD8" s="48" t="s">
        <v>136</v>
      </c>
      <c r="BE8" s="48" t="s">
        <v>160</v>
      </c>
      <c r="BF8" s="48" t="s">
        <v>93</v>
      </c>
      <c r="BG8" s="48" t="s">
        <v>94</v>
      </c>
      <c r="BH8" s="48" t="s">
        <v>161</v>
      </c>
      <c r="BI8" s="48" t="s">
        <v>137</v>
      </c>
      <c r="BJ8" s="48" t="s">
        <v>88</v>
      </c>
      <c r="BK8" s="48" t="s">
        <v>162</v>
      </c>
      <c r="BL8" s="48" t="s">
        <v>163</v>
      </c>
      <c r="BM8" s="48" t="s">
        <v>56</v>
      </c>
      <c r="BN8" s="48" t="s">
        <v>61</v>
      </c>
      <c r="BO8" s="48" t="s">
        <v>58</v>
      </c>
      <c r="BP8" s="48" t="s">
        <v>59</v>
      </c>
      <c r="BQ8" s="48" t="s">
        <v>60</v>
      </c>
      <c r="BR8" s="48" t="s">
        <v>62</v>
      </c>
      <c r="BS8" s="48" t="s">
        <v>81</v>
      </c>
      <c r="BT8" s="48" t="s">
        <v>153</v>
      </c>
      <c r="BU8" s="48" t="s">
        <v>63</v>
      </c>
      <c r="BV8" s="48" t="s">
        <v>65</v>
      </c>
      <c r="BW8" s="48" t="s">
        <v>164</v>
      </c>
      <c r="BX8" s="48" t="s">
        <v>77</v>
      </c>
      <c r="BY8" s="48" t="s">
        <v>160</v>
      </c>
      <c r="BZ8" s="48" t="s">
        <v>93</v>
      </c>
      <c r="CA8" s="48" t="s">
        <v>152</v>
      </c>
      <c r="CB8" s="48" t="s">
        <v>55</v>
      </c>
      <c r="CC8" s="48" t="s">
        <v>162</v>
      </c>
      <c r="CD8" s="48" t="s">
        <v>79</v>
      </c>
      <c r="CE8" s="48" t="s">
        <v>56</v>
      </c>
      <c r="CF8" s="48" t="s">
        <v>61</v>
      </c>
      <c r="CG8" s="48" t="s">
        <v>165</v>
      </c>
      <c r="CH8" s="48" t="s">
        <v>160</v>
      </c>
      <c r="CI8" s="48" t="s">
        <v>93</v>
      </c>
      <c r="CJ8" s="48" t="s">
        <v>166</v>
      </c>
      <c r="CK8" s="48" t="s">
        <v>167</v>
      </c>
      <c r="CL8" s="48" t="s">
        <v>168</v>
      </c>
      <c r="CM8" s="48" t="s">
        <v>152</v>
      </c>
      <c r="CN8" s="48" t="s">
        <v>137</v>
      </c>
      <c r="CO8" s="48" t="s">
        <v>169</v>
      </c>
      <c r="CP8" s="48" t="s">
        <v>170</v>
      </c>
      <c r="CQ8" s="48" t="s">
        <v>171</v>
      </c>
      <c r="CR8" s="48" t="s">
        <v>80</v>
      </c>
      <c r="CS8" s="48" t="s">
        <v>59</v>
      </c>
      <c r="CT8" s="48" t="s">
        <v>78</v>
      </c>
      <c r="CU8" s="48" t="s">
        <v>147</v>
      </c>
      <c r="CV8" s="48" t="s">
        <v>151</v>
      </c>
      <c r="CW8" s="48" t="s">
        <v>141</v>
      </c>
      <c r="CX8" s="48" t="s">
        <v>136</v>
      </c>
      <c r="CY8" s="48" t="s">
        <v>173</v>
      </c>
      <c r="CZ8" s="48" t="s">
        <v>91</v>
      </c>
      <c r="DA8" s="48" t="s">
        <v>136</v>
      </c>
      <c r="DB8" s="48" t="s">
        <v>56</v>
      </c>
      <c r="DC8" s="48" t="s">
        <v>174</v>
      </c>
      <c r="DD8" s="48" t="s">
        <v>175</v>
      </c>
      <c r="DE8" s="48" t="s">
        <v>176</v>
      </c>
      <c r="DF8" s="48" t="s">
        <v>177</v>
      </c>
      <c r="DG8" s="48" t="s">
        <v>178</v>
      </c>
      <c r="DH8" s="48" t="s">
        <v>71</v>
      </c>
      <c r="DI8" s="48" t="s">
        <v>180</v>
      </c>
      <c r="DJ8" s="48" t="s">
        <v>55</v>
      </c>
      <c r="DK8" s="48" t="s">
        <v>151</v>
      </c>
      <c r="DL8" s="48" t="s">
        <v>72</v>
      </c>
      <c r="DM8" s="48" t="s">
        <v>73</v>
      </c>
      <c r="DN8" s="48" t="s">
        <v>74</v>
      </c>
      <c r="DO8" s="48" t="s">
        <v>77</v>
      </c>
      <c r="DP8" s="48" t="s">
        <v>159</v>
      </c>
      <c r="DQ8" s="48" t="s">
        <v>89</v>
      </c>
      <c r="DR8" s="48" t="s">
        <v>91</v>
      </c>
      <c r="DS8" s="48" t="s">
        <v>71</v>
      </c>
      <c r="DT8" s="48" t="s">
        <v>73</v>
      </c>
      <c r="DU8" s="48" t="s">
        <v>76</v>
      </c>
      <c r="DV8" s="48" t="s">
        <v>91</v>
      </c>
      <c r="DW8" s="48" t="s">
        <v>74</v>
      </c>
      <c r="DX8" s="48" t="s">
        <v>75</v>
      </c>
      <c r="DY8" s="48" t="s">
        <v>140</v>
      </c>
      <c r="DZ8" s="48" t="s">
        <v>68</v>
      </c>
      <c r="EA8" s="48" t="s">
        <v>69</v>
      </c>
      <c r="EB8" s="48" t="s">
        <v>164</v>
      </c>
      <c r="EC8" s="48" t="s">
        <v>181</v>
      </c>
      <c r="ED8" s="48" t="s">
        <v>182</v>
      </c>
      <c r="EE8" s="48" t="s">
        <v>183</v>
      </c>
      <c r="EF8" s="48" t="s">
        <v>184</v>
      </c>
      <c r="EG8" s="48" t="s">
        <v>185</v>
      </c>
      <c r="EH8" s="48" t="s">
        <v>143</v>
      </c>
      <c r="EI8" s="48" t="s">
        <v>186</v>
      </c>
      <c r="EJ8" s="48" t="s">
        <v>187</v>
      </c>
      <c r="EK8" s="48" t="s">
        <v>188</v>
      </c>
      <c r="EL8" s="48" t="s">
        <v>189</v>
      </c>
      <c r="EM8" s="48" t="s">
        <v>159</v>
      </c>
      <c r="EN8" s="48" t="s">
        <v>72</v>
      </c>
      <c r="EO8" s="48" t="s">
        <v>76</v>
      </c>
      <c r="EP8" s="48" t="s">
        <v>147</v>
      </c>
      <c r="EQ8" s="48" t="s">
        <v>71</v>
      </c>
      <c r="ER8" s="48" t="s">
        <v>72</v>
      </c>
      <c r="ES8" s="48" t="s">
        <v>74</v>
      </c>
      <c r="ET8" s="48" t="s">
        <v>75</v>
      </c>
      <c r="EU8" s="48" t="s">
        <v>77</v>
      </c>
      <c r="EV8" s="48" t="s">
        <v>78</v>
      </c>
      <c r="EW8" s="48" t="s">
        <v>140</v>
      </c>
      <c r="EX8" s="48" t="s">
        <v>150</v>
      </c>
      <c r="EY8" s="48" t="s">
        <v>55</v>
      </c>
      <c r="EZ8" s="48" t="s">
        <v>163</v>
      </c>
      <c r="FA8" s="48" t="s">
        <v>56</v>
      </c>
      <c r="FB8" s="48" t="s">
        <v>59</v>
      </c>
      <c r="FC8" s="48" t="s">
        <v>60</v>
      </c>
      <c r="FD8" s="48" t="s">
        <v>81</v>
      </c>
      <c r="FE8" s="48" t="s">
        <v>66</v>
      </c>
      <c r="FF8" s="48" t="s">
        <v>89</v>
      </c>
      <c r="FG8" s="48" t="s">
        <v>59</v>
      </c>
      <c r="FH8" s="48" t="s">
        <v>151</v>
      </c>
      <c r="FI8" s="48" t="s">
        <v>159</v>
      </c>
      <c r="FJ8" s="48" t="s">
        <v>381</v>
      </c>
      <c r="FK8" s="48" t="s">
        <v>149</v>
      </c>
      <c r="FL8" s="48" t="s">
        <v>409</v>
      </c>
      <c r="FM8" s="48" t="s">
        <v>410</v>
      </c>
      <c r="FN8" s="48" t="s">
        <v>411</v>
      </c>
      <c r="FO8" s="48" t="s">
        <v>74</v>
      </c>
      <c r="FP8" s="48" t="s">
        <v>141</v>
      </c>
      <c r="FQ8" s="48" t="s">
        <v>412</v>
      </c>
      <c r="FR8" s="87"/>
      <c r="FS8" s="111"/>
      <c r="FT8" s="48" t="s">
        <v>77</v>
      </c>
      <c r="FU8" s="48" t="s">
        <v>147</v>
      </c>
      <c r="FV8" s="48" t="s">
        <v>142</v>
      </c>
      <c r="FW8" s="48" t="s">
        <v>383</v>
      </c>
      <c r="FX8" s="48" t="s">
        <v>182</v>
      </c>
      <c r="FY8" s="48" t="s">
        <v>89</v>
      </c>
      <c r="FZ8" s="48" t="s">
        <v>140</v>
      </c>
      <c r="GA8" s="48" t="s">
        <v>141</v>
      </c>
      <c r="GB8" s="48" t="s">
        <v>136</v>
      </c>
      <c r="GC8" s="48" t="s">
        <v>140</v>
      </c>
      <c r="GD8" s="48" t="s">
        <v>136</v>
      </c>
      <c r="GE8" s="87"/>
      <c r="GF8" s="112"/>
      <c r="GG8" s="48" t="s">
        <v>401</v>
      </c>
      <c r="GH8" s="113"/>
      <c r="GI8" s="48" t="s">
        <v>140</v>
      </c>
      <c r="GJ8" s="112"/>
      <c r="GK8" s="48" t="s">
        <v>76</v>
      </c>
      <c r="GL8" s="48" t="s">
        <v>89</v>
      </c>
      <c r="GM8" s="48" t="s">
        <v>92</v>
      </c>
      <c r="GN8" s="48" t="s">
        <v>93</v>
      </c>
      <c r="GO8" s="48" t="s">
        <v>94</v>
      </c>
      <c r="GP8" s="48" t="s">
        <v>73</v>
      </c>
      <c r="GQ8" s="87"/>
      <c r="GR8" s="112"/>
      <c r="GS8" s="48" t="s">
        <v>137</v>
      </c>
      <c r="GT8" s="48" t="s">
        <v>73</v>
      </c>
      <c r="GU8" s="48" t="s">
        <v>144</v>
      </c>
      <c r="GV8" s="48" t="s">
        <v>147</v>
      </c>
      <c r="GW8" s="48" t="s">
        <v>148</v>
      </c>
      <c r="GX8" s="48" t="s">
        <v>153</v>
      </c>
      <c r="GY8" s="48" t="s">
        <v>63</v>
      </c>
      <c r="GZ8" s="48" t="s">
        <v>150</v>
      </c>
      <c r="HA8" s="48" t="s">
        <v>55</v>
      </c>
      <c r="HB8" s="48" t="s">
        <v>76</v>
      </c>
      <c r="HC8" s="48" t="s">
        <v>78</v>
      </c>
      <c r="HD8" s="48" t="s">
        <v>172</v>
      </c>
      <c r="HE8" s="48" t="s">
        <v>73</v>
      </c>
      <c r="HF8" s="48" t="s">
        <v>76</v>
      </c>
      <c r="HG8" s="48" t="s">
        <v>77</v>
      </c>
      <c r="HH8" s="48" t="s">
        <v>160</v>
      </c>
      <c r="HI8" s="48" t="s">
        <v>150</v>
      </c>
      <c r="HJ8" s="48" t="s">
        <v>152</v>
      </c>
      <c r="HK8" s="48" t="s">
        <v>179</v>
      </c>
      <c r="HL8" s="48" t="s">
        <v>55</v>
      </c>
      <c r="HM8" s="48" t="s">
        <v>160</v>
      </c>
      <c r="HN8" s="48" t="s">
        <v>137</v>
      </c>
      <c r="HO8" s="48" t="s">
        <v>73</v>
      </c>
      <c r="HP8" s="48" t="s">
        <v>76</v>
      </c>
      <c r="HQ8" s="48" t="s">
        <v>78</v>
      </c>
      <c r="HR8" s="48" t="s">
        <v>78</v>
      </c>
      <c r="HS8" s="48" t="s">
        <v>140</v>
      </c>
      <c r="HT8" s="48" t="s">
        <v>147</v>
      </c>
      <c r="HU8" s="48" t="s">
        <v>151</v>
      </c>
      <c r="HV8" s="48" t="s">
        <v>140</v>
      </c>
      <c r="HW8" s="48" t="s">
        <v>147</v>
      </c>
      <c r="HX8" s="48" t="s">
        <v>176</v>
      </c>
      <c r="HY8" s="48" t="s">
        <v>190</v>
      </c>
      <c r="HZ8" s="48" t="s">
        <v>55</v>
      </c>
      <c r="IA8" s="48" t="s">
        <v>75</v>
      </c>
      <c r="IB8" s="48" t="s">
        <v>136</v>
      </c>
      <c r="IC8" s="48" t="s">
        <v>151</v>
      </c>
      <c r="ID8" s="48" t="s">
        <v>159</v>
      </c>
      <c r="IE8" s="48" t="s">
        <v>76</v>
      </c>
      <c r="IF8" s="48" t="s">
        <v>190</v>
      </c>
      <c r="IG8" s="48" t="s">
        <v>191</v>
      </c>
      <c r="IH8" s="48" t="s">
        <v>192</v>
      </c>
      <c r="II8" s="48" t="s">
        <v>184</v>
      </c>
      <c r="IJ8" s="48" t="s">
        <v>193</v>
      </c>
      <c r="IK8" s="48" t="s">
        <v>79</v>
      </c>
      <c r="IL8" s="48" t="s">
        <v>61</v>
      </c>
      <c r="IM8" s="48" t="s">
        <v>153</v>
      </c>
      <c r="IN8" s="48" t="s">
        <v>73</v>
      </c>
      <c r="IO8" s="48" t="s">
        <v>151</v>
      </c>
      <c r="IP8" s="48" t="s">
        <v>64</v>
      </c>
      <c r="IQ8" s="48" t="s">
        <v>408</v>
      </c>
      <c r="IR8" s="87"/>
      <c r="IS8" s="86"/>
      <c r="IT8" s="75" t="s">
        <v>380</v>
      </c>
      <c r="IU8" s="75" t="s">
        <v>382</v>
      </c>
      <c r="IV8" s="86"/>
      <c r="IW8" s="75" t="s">
        <v>71</v>
      </c>
      <c r="IX8" s="86"/>
      <c r="IY8" s="75" t="s">
        <v>421</v>
      </c>
    </row>
    <row r="9" spans="1:259" s="1" customFormat="1" x14ac:dyDescent="0.2">
      <c r="A9" s="108" t="s">
        <v>18</v>
      </c>
      <c r="B9" s="109"/>
      <c r="C9" s="109"/>
      <c r="D9" s="109"/>
      <c r="E9" s="109"/>
      <c r="F9" s="110"/>
      <c r="G9" s="38"/>
      <c r="H9" s="18">
        <f t="shared" ref="H9" si="0">SUM(H10:H13)</f>
        <v>0</v>
      </c>
      <c r="I9" s="18">
        <f t="shared" ref="I9" si="1">SUM(I10:I13)</f>
        <v>0</v>
      </c>
      <c r="J9" s="18">
        <f t="shared" ref="J9:M9" si="2">SUM(J10:J13)</f>
        <v>0</v>
      </c>
      <c r="K9" s="18">
        <f t="shared" si="2"/>
        <v>0</v>
      </c>
      <c r="L9" s="18">
        <f t="shared" si="2"/>
        <v>0</v>
      </c>
      <c r="M9" s="18">
        <f t="shared" si="2"/>
        <v>0</v>
      </c>
      <c r="N9" s="17"/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18">
        <v>0</v>
      </c>
      <c r="AK9" s="18">
        <v>0</v>
      </c>
      <c r="AL9" s="18">
        <v>0</v>
      </c>
      <c r="AM9" s="18">
        <v>0</v>
      </c>
      <c r="AN9" s="18">
        <v>0</v>
      </c>
      <c r="AO9" s="18">
        <v>0</v>
      </c>
      <c r="AP9" s="18">
        <v>0</v>
      </c>
      <c r="AQ9" s="18">
        <v>0</v>
      </c>
      <c r="AR9" s="18">
        <v>0</v>
      </c>
      <c r="AS9" s="18">
        <v>0</v>
      </c>
      <c r="AT9" s="18">
        <v>0</v>
      </c>
      <c r="AU9" s="18">
        <v>0</v>
      </c>
      <c r="AV9" s="18">
        <v>0</v>
      </c>
      <c r="AW9" s="18">
        <v>0</v>
      </c>
      <c r="AX9" s="18">
        <v>0</v>
      </c>
      <c r="AY9" s="18">
        <v>0</v>
      </c>
      <c r="AZ9" s="18">
        <v>0</v>
      </c>
      <c r="BA9" s="18">
        <v>0</v>
      </c>
      <c r="BB9" s="18">
        <v>0</v>
      </c>
      <c r="BC9" s="18">
        <v>0</v>
      </c>
      <c r="BD9" s="18">
        <v>0</v>
      </c>
      <c r="BE9" s="18">
        <v>0</v>
      </c>
      <c r="BF9" s="18">
        <v>0</v>
      </c>
      <c r="BG9" s="18">
        <v>0</v>
      </c>
      <c r="BH9" s="18">
        <v>0</v>
      </c>
      <c r="BI9" s="18">
        <v>0</v>
      </c>
      <c r="BJ9" s="18">
        <v>0</v>
      </c>
      <c r="BK9" s="18">
        <v>0</v>
      </c>
      <c r="BL9" s="18">
        <v>0</v>
      </c>
      <c r="BM9" s="18">
        <v>0</v>
      </c>
      <c r="BN9" s="18">
        <v>0</v>
      </c>
      <c r="BO9" s="18">
        <v>0</v>
      </c>
      <c r="BP9" s="18">
        <v>0</v>
      </c>
      <c r="BQ9" s="18">
        <v>0</v>
      </c>
      <c r="BR9" s="18">
        <v>0</v>
      </c>
      <c r="BS9" s="18">
        <v>0</v>
      </c>
      <c r="BT9" s="18">
        <v>0</v>
      </c>
      <c r="BU9" s="18">
        <v>0</v>
      </c>
      <c r="BV9" s="18">
        <v>0</v>
      </c>
      <c r="BW9" s="18">
        <v>0</v>
      </c>
      <c r="BX9" s="18">
        <v>0</v>
      </c>
      <c r="BY9" s="18">
        <v>0</v>
      </c>
      <c r="BZ9" s="18">
        <v>0</v>
      </c>
      <c r="CA9" s="18">
        <v>0</v>
      </c>
      <c r="CB9" s="18">
        <v>0</v>
      </c>
      <c r="CC9" s="18">
        <v>0</v>
      </c>
      <c r="CD9" s="18">
        <v>0</v>
      </c>
      <c r="CE9" s="18">
        <v>0</v>
      </c>
      <c r="CF9" s="18">
        <v>0</v>
      </c>
      <c r="CG9" s="18">
        <v>0</v>
      </c>
      <c r="CH9" s="18">
        <v>0</v>
      </c>
      <c r="CI9" s="18">
        <v>0</v>
      </c>
      <c r="CJ9" s="18">
        <v>0</v>
      </c>
      <c r="CK9" s="18">
        <v>0</v>
      </c>
      <c r="CL9" s="18">
        <v>0</v>
      </c>
      <c r="CM9" s="18">
        <v>0</v>
      </c>
      <c r="CN9" s="18">
        <v>0</v>
      </c>
      <c r="CO9" s="18">
        <v>0</v>
      </c>
      <c r="CP9" s="18">
        <v>0</v>
      </c>
      <c r="CQ9" s="18">
        <v>0</v>
      </c>
      <c r="CR9" s="18">
        <v>0</v>
      </c>
      <c r="CS9" s="18">
        <v>0</v>
      </c>
      <c r="CT9" s="18">
        <v>0</v>
      </c>
      <c r="CU9" s="18">
        <v>0</v>
      </c>
      <c r="CV9" s="18">
        <v>0</v>
      </c>
      <c r="CW9" s="18">
        <v>0</v>
      </c>
      <c r="CX9" s="18">
        <v>0</v>
      </c>
      <c r="CY9" s="18">
        <v>0</v>
      </c>
      <c r="CZ9" s="18">
        <v>0</v>
      </c>
      <c r="DA9" s="18">
        <v>0</v>
      </c>
      <c r="DB9" s="18">
        <v>0</v>
      </c>
      <c r="DC9" s="18">
        <v>0</v>
      </c>
      <c r="DD9" s="18">
        <v>0</v>
      </c>
      <c r="DE9" s="18">
        <v>0</v>
      </c>
      <c r="DF9" s="18">
        <v>0</v>
      </c>
      <c r="DG9" s="18">
        <v>0</v>
      </c>
      <c r="DH9" s="18">
        <v>0</v>
      </c>
      <c r="DI9" s="18">
        <v>0</v>
      </c>
      <c r="DJ9" s="18">
        <v>0</v>
      </c>
      <c r="DK9" s="18">
        <v>0</v>
      </c>
      <c r="DL9" s="18">
        <v>0</v>
      </c>
      <c r="DM9" s="18">
        <v>0</v>
      </c>
      <c r="DN9" s="18">
        <v>0</v>
      </c>
      <c r="DO9" s="18">
        <v>0</v>
      </c>
      <c r="DP9" s="18">
        <v>0</v>
      </c>
      <c r="DQ9" s="18">
        <v>0</v>
      </c>
      <c r="DR9" s="18">
        <v>0</v>
      </c>
      <c r="DS9" s="18">
        <v>0</v>
      </c>
      <c r="DT9" s="18">
        <v>0</v>
      </c>
      <c r="DU9" s="18">
        <v>0</v>
      </c>
      <c r="DV9" s="18">
        <v>0</v>
      </c>
      <c r="DW9" s="18">
        <v>0</v>
      </c>
      <c r="DX9" s="18">
        <v>0</v>
      </c>
      <c r="DY9" s="18">
        <v>0</v>
      </c>
      <c r="DZ9" s="18">
        <v>0</v>
      </c>
      <c r="EA9" s="18">
        <v>0</v>
      </c>
      <c r="EB9" s="18">
        <v>0</v>
      </c>
      <c r="EC9" s="18">
        <v>0</v>
      </c>
      <c r="ED9" s="18">
        <v>0</v>
      </c>
      <c r="EE9" s="18">
        <v>0</v>
      </c>
      <c r="EF9" s="18">
        <v>0</v>
      </c>
      <c r="EG9" s="18">
        <v>0</v>
      </c>
      <c r="EH9" s="18">
        <v>0</v>
      </c>
      <c r="EI9" s="18">
        <v>0</v>
      </c>
      <c r="EJ9" s="18">
        <v>0</v>
      </c>
      <c r="EK9" s="18">
        <v>0</v>
      </c>
      <c r="EL9" s="18">
        <v>0</v>
      </c>
      <c r="EM9" s="18">
        <v>0</v>
      </c>
      <c r="EN9" s="18">
        <v>0</v>
      </c>
      <c r="EO9" s="18">
        <v>0</v>
      </c>
      <c r="EP9" s="18">
        <v>0</v>
      </c>
      <c r="EQ9" s="18">
        <v>0</v>
      </c>
      <c r="ER9" s="18">
        <v>0</v>
      </c>
      <c r="ES9" s="18">
        <v>0</v>
      </c>
      <c r="ET9" s="18">
        <v>0</v>
      </c>
      <c r="EU9" s="18">
        <v>0</v>
      </c>
      <c r="EV9" s="18">
        <v>0</v>
      </c>
      <c r="EW9" s="18">
        <v>0</v>
      </c>
      <c r="EX9" s="18">
        <v>0</v>
      </c>
      <c r="EY9" s="18">
        <v>0</v>
      </c>
      <c r="EZ9" s="18">
        <v>0</v>
      </c>
      <c r="FA9" s="18">
        <v>0</v>
      </c>
      <c r="FB9" s="18">
        <v>0</v>
      </c>
      <c r="FC9" s="18">
        <v>0</v>
      </c>
      <c r="FD9" s="18">
        <v>0</v>
      </c>
      <c r="FE9" s="18">
        <v>0</v>
      </c>
      <c r="FF9" s="18">
        <v>0</v>
      </c>
      <c r="FG9" s="18">
        <v>0</v>
      </c>
      <c r="FH9" s="18">
        <v>0</v>
      </c>
      <c r="FI9" s="18">
        <v>0</v>
      </c>
      <c r="FJ9" s="18">
        <v>0</v>
      </c>
      <c r="FK9" s="18">
        <v>0</v>
      </c>
      <c r="FL9" s="18">
        <v>0</v>
      </c>
      <c r="FM9" s="18">
        <v>0</v>
      </c>
      <c r="FN9" s="18">
        <v>0</v>
      </c>
      <c r="FO9" s="18">
        <v>0</v>
      </c>
      <c r="FP9" s="18">
        <v>0</v>
      </c>
      <c r="FQ9" s="18">
        <v>0</v>
      </c>
      <c r="FR9" s="17"/>
      <c r="FS9" s="18">
        <v>0</v>
      </c>
      <c r="FT9" s="18">
        <v>0</v>
      </c>
      <c r="FU9" s="18">
        <v>0</v>
      </c>
      <c r="FV9" s="18">
        <v>0</v>
      </c>
      <c r="FW9" s="18">
        <v>0</v>
      </c>
      <c r="FX9" s="18">
        <v>0</v>
      </c>
      <c r="FY9" s="18">
        <v>0</v>
      </c>
      <c r="FZ9" s="18">
        <v>0</v>
      </c>
      <c r="GA9" s="18">
        <v>0</v>
      </c>
      <c r="GB9" s="18">
        <v>0</v>
      </c>
      <c r="GC9" s="18">
        <v>0</v>
      </c>
      <c r="GD9" s="18">
        <v>0</v>
      </c>
      <c r="GE9" s="17"/>
      <c r="GF9" s="33">
        <f t="shared" ref="GF9" si="3">SUM(GF10:GF13)</f>
        <v>0</v>
      </c>
      <c r="GG9" s="18">
        <v>0</v>
      </c>
      <c r="GH9" s="56">
        <f t="shared" ref="GH9:GI9" si="4">SUM(GH10:GH13)</f>
        <v>0</v>
      </c>
      <c r="GI9" s="18">
        <f t="shared" si="4"/>
        <v>0</v>
      </c>
      <c r="GJ9" s="33">
        <f t="shared" ref="GJ9" si="5">SUM(GJ10:GJ13)</f>
        <v>0</v>
      </c>
      <c r="GK9" s="18">
        <f t="shared" ref="GK9:GO9" si="6">SUM(GK10:GK13)</f>
        <v>0</v>
      </c>
      <c r="GL9" s="18">
        <f t="shared" si="6"/>
        <v>0</v>
      </c>
      <c r="GM9" s="18">
        <f t="shared" si="6"/>
        <v>0</v>
      </c>
      <c r="GN9" s="18">
        <f t="shared" si="6"/>
        <v>0</v>
      </c>
      <c r="GO9" s="18">
        <f t="shared" si="6"/>
        <v>0</v>
      </c>
      <c r="GP9" s="18">
        <f t="shared" ref="GP9" si="7">SUM(GP10:GP13)</f>
        <v>0</v>
      </c>
      <c r="GQ9" s="17"/>
      <c r="GR9" s="65">
        <f t="shared" ref="GR9" si="8">SUM(GR10:GR13)</f>
        <v>0</v>
      </c>
      <c r="GS9" s="18">
        <v>0</v>
      </c>
      <c r="GT9" s="18">
        <v>0</v>
      </c>
      <c r="GU9" s="18">
        <v>0</v>
      </c>
      <c r="GV9" s="18">
        <v>0</v>
      </c>
      <c r="GW9" s="18">
        <v>0</v>
      </c>
      <c r="GX9" s="18">
        <v>0</v>
      </c>
      <c r="GY9" s="18">
        <v>0</v>
      </c>
      <c r="GZ9" s="18">
        <v>0</v>
      </c>
      <c r="HA9" s="18">
        <v>0</v>
      </c>
      <c r="HB9" s="18">
        <v>0</v>
      </c>
      <c r="HC9" s="18">
        <v>0</v>
      </c>
      <c r="HD9" s="18">
        <v>0</v>
      </c>
      <c r="HE9" s="18">
        <v>0</v>
      </c>
      <c r="HF9" s="18">
        <v>0</v>
      </c>
      <c r="HG9" s="18">
        <v>0</v>
      </c>
      <c r="HH9" s="18">
        <v>0</v>
      </c>
      <c r="HI9" s="18">
        <v>0</v>
      </c>
      <c r="HJ9" s="18">
        <v>0</v>
      </c>
      <c r="HK9" s="18">
        <v>0</v>
      </c>
      <c r="HL9" s="18">
        <v>0</v>
      </c>
      <c r="HM9" s="18">
        <v>0</v>
      </c>
      <c r="HN9" s="18">
        <v>0</v>
      </c>
      <c r="HO9" s="18">
        <v>0</v>
      </c>
      <c r="HP9" s="18">
        <v>0</v>
      </c>
      <c r="HQ9" s="18">
        <v>0</v>
      </c>
      <c r="HR9" s="18">
        <v>0</v>
      </c>
      <c r="HS9" s="18">
        <v>0</v>
      </c>
      <c r="HT9" s="18">
        <v>0</v>
      </c>
      <c r="HU9" s="18">
        <v>0</v>
      </c>
      <c r="HV9" s="18">
        <v>0</v>
      </c>
      <c r="HW9" s="18">
        <v>0</v>
      </c>
      <c r="HX9" s="18">
        <v>0</v>
      </c>
      <c r="HY9" s="18">
        <v>0</v>
      </c>
      <c r="HZ9" s="18">
        <v>0</v>
      </c>
      <c r="IA9" s="18">
        <v>0</v>
      </c>
      <c r="IB9" s="18">
        <v>0</v>
      </c>
      <c r="IC9" s="18">
        <v>0</v>
      </c>
      <c r="ID9" s="18">
        <v>0</v>
      </c>
      <c r="IE9" s="18">
        <v>0</v>
      </c>
      <c r="IF9" s="18">
        <v>0</v>
      </c>
      <c r="IG9" s="18">
        <v>0</v>
      </c>
      <c r="IH9" s="18">
        <v>0</v>
      </c>
      <c r="II9" s="18">
        <v>0</v>
      </c>
      <c r="IJ9" s="18">
        <v>0</v>
      </c>
      <c r="IK9" s="18">
        <v>0</v>
      </c>
      <c r="IL9" s="18">
        <v>0</v>
      </c>
      <c r="IM9" s="18">
        <v>0</v>
      </c>
      <c r="IN9" s="18">
        <v>0</v>
      </c>
      <c r="IO9" s="18">
        <v>0</v>
      </c>
      <c r="IP9" s="18">
        <v>0</v>
      </c>
      <c r="IQ9" s="18">
        <v>0</v>
      </c>
      <c r="IR9" s="17"/>
      <c r="IS9" s="65">
        <f t="shared" ref="IS9" si="9">SUM(IS10:IS13)</f>
        <v>0</v>
      </c>
      <c r="IT9" s="18">
        <v>0</v>
      </c>
      <c r="IU9" s="18">
        <v>0</v>
      </c>
      <c r="IV9" s="65">
        <f t="shared" ref="IV9" si="10">SUM(IV10:IV13)</f>
        <v>0</v>
      </c>
      <c r="IW9" s="18">
        <v>0</v>
      </c>
      <c r="IX9" s="18">
        <f t="shared" ref="IX9:IY9" si="11">SUM(IX10:IX13)</f>
        <v>0</v>
      </c>
      <c r="IY9" s="18">
        <f t="shared" si="11"/>
        <v>0</v>
      </c>
    </row>
    <row r="10" spans="1:259" s="1" customFormat="1" x14ac:dyDescent="0.2">
      <c r="A10" s="93" t="s">
        <v>26</v>
      </c>
      <c r="B10" s="93"/>
      <c r="C10" s="93"/>
      <c r="D10" s="93"/>
      <c r="E10" s="93"/>
      <c r="F10" s="93"/>
      <c r="G10" s="13" t="s">
        <v>11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 t="s">
        <v>11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0</v>
      </c>
      <c r="BP10" s="13">
        <v>0</v>
      </c>
      <c r="BQ10" s="13">
        <v>0</v>
      </c>
      <c r="BR10" s="13">
        <v>0</v>
      </c>
      <c r="BS10" s="13">
        <v>0</v>
      </c>
      <c r="BT10" s="13">
        <v>0</v>
      </c>
      <c r="BU10" s="13">
        <v>0</v>
      </c>
      <c r="BV10" s="13">
        <v>0</v>
      </c>
      <c r="BW10" s="13">
        <v>0</v>
      </c>
      <c r="BX10" s="13">
        <v>0</v>
      </c>
      <c r="BY10" s="13">
        <v>0</v>
      </c>
      <c r="BZ10" s="13">
        <v>0</v>
      </c>
      <c r="CA10" s="13">
        <v>0</v>
      </c>
      <c r="CB10" s="13">
        <v>0</v>
      </c>
      <c r="CC10" s="13">
        <v>0</v>
      </c>
      <c r="CD10" s="13">
        <v>0</v>
      </c>
      <c r="CE10" s="13">
        <v>0</v>
      </c>
      <c r="CF10" s="13">
        <v>0</v>
      </c>
      <c r="CG10" s="13">
        <v>0</v>
      </c>
      <c r="CH10" s="13">
        <v>0</v>
      </c>
      <c r="CI10" s="13">
        <v>0</v>
      </c>
      <c r="CJ10" s="13">
        <v>0</v>
      </c>
      <c r="CK10" s="13">
        <v>0</v>
      </c>
      <c r="CL10" s="13">
        <v>0</v>
      </c>
      <c r="CM10" s="13">
        <v>0</v>
      </c>
      <c r="CN10" s="13">
        <v>0</v>
      </c>
      <c r="CO10" s="13">
        <v>0</v>
      </c>
      <c r="CP10" s="13">
        <v>0</v>
      </c>
      <c r="CQ10" s="13">
        <v>0</v>
      </c>
      <c r="CR10" s="13">
        <v>0</v>
      </c>
      <c r="CS10" s="13">
        <v>0</v>
      </c>
      <c r="CT10" s="13">
        <v>0</v>
      </c>
      <c r="CU10" s="13">
        <v>0</v>
      </c>
      <c r="CV10" s="13">
        <v>0</v>
      </c>
      <c r="CW10" s="13">
        <v>0</v>
      </c>
      <c r="CX10" s="13">
        <v>0</v>
      </c>
      <c r="CY10" s="13">
        <v>0</v>
      </c>
      <c r="CZ10" s="13">
        <v>0</v>
      </c>
      <c r="DA10" s="13">
        <v>0</v>
      </c>
      <c r="DB10" s="13">
        <v>0</v>
      </c>
      <c r="DC10" s="13">
        <v>0</v>
      </c>
      <c r="DD10" s="13">
        <v>0</v>
      </c>
      <c r="DE10" s="13">
        <v>0</v>
      </c>
      <c r="DF10" s="13">
        <v>0</v>
      </c>
      <c r="DG10" s="13">
        <v>0</v>
      </c>
      <c r="DH10" s="13">
        <v>0</v>
      </c>
      <c r="DI10" s="13">
        <v>0</v>
      </c>
      <c r="DJ10" s="13">
        <v>0</v>
      </c>
      <c r="DK10" s="13">
        <v>0</v>
      </c>
      <c r="DL10" s="13">
        <v>0</v>
      </c>
      <c r="DM10" s="13">
        <v>0</v>
      </c>
      <c r="DN10" s="13">
        <v>0</v>
      </c>
      <c r="DO10" s="13">
        <v>0</v>
      </c>
      <c r="DP10" s="13">
        <v>0</v>
      </c>
      <c r="DQ10" s="13">
        <v>0</v>
      </c>
      <c r="DR10" s="13">
        <v>0</v>
      </c>
      <c r="DS10" s="13">
        <v>0</v>
      </c>
      <c r="DT10" s="13">
        <v>0</v>
      </c>
      <c r="DU10" s="13">
        <v>0</v>
      </c>
      <c r="DV10" s="13">
        <v>0</v>
      </c>
      <c r="DW10" s="13">
        <v>0</v>
      </c>
      <c r="DX10" s="13">
        <v>0</v>
      </c>
      <c r="DY10" s="13">
        <v>0</v>
      </c>
      <c r="DZ10" s="13">
        <v>0</v>
      </c>
      <c r="EA10" s="13">
        <v>0</v>
      </c>
      <c r="EB10" s="13">
        <v>0</v>
      </c>
      <c r="EC10" s="13">
        <v>0</v>
      </c>
      <c r="ED10" s="13">
        <v>0</v>
      </c>
      <c r="EE10" s="13">
        <v>0</v>
      </c>
      <c r="EF10" s="13">
        <v>0</v>
      </c>
      <c r="EG10" s="13">
        <v>0</v>
      </c>
      <c r="EH10" s="13">
        <v>0</v>
      </c>
      <c r="EI10" s="13">
        <v>0</v>
      </c>
      <c r="EJ10" s="13">
        <v>0</v>
      </c>
      <c r="EK10" s="13">
        <v>0</v>
      </c>
      <c r="EL10" s="13">
        <v>0</v>
      </c>
      <c r="EM10" s="13">
        <v>0</v>
      </c>
      <c r="EN10" s="13">
        <v>0</v>
      </c>
      <c r="EO10" s="13">
        <v>0</v>
      </c>
      <c r="EP10" s="13">
        <v>0</v>
      </c>
      <c r="EQ10" s="13">
        <v>0</v>
      </c>
      <c r="ER10" s="13">
        <v>0</v>
      </c>
      <c r="ES10" s="13">
        <v>0</v>
      </c>
      <c r="ET10" s="13">
        <v>0</v>
      </c>
      <c r="EU10" s="13">
        <v>0</v>
      </c>
      <c r="EV10" s="13">
        <v>0</v>
      </c>
      <c r="EW10" s="13">
        <v>0</v>
      </c>
      <c r="EX10" s="13">
        <v>0</v>
      </c>
      <c r="EY10" s="13">
        <v>0</v>
      </c>
      <c r="EZ10" s="13">
        <v>0</v>
      </c>
      <c r="FA10" s="13">
        <v>0</v>
      </c>
      <c r="FB10" s="13">
        <v>0</v>
      </c>
      <c r="FC10" s="13">
        <v>0</v>
      </c>
      <c r="FD10" s="13">
        <v>0</v>
      </c>
      <c r="FE10" s="13">
        <v>0</v>
      </c>
      <c r="FF10" s="13">
        <v>0</v>
      </c>
      <c r="FG10" s="13">
        <v>0</v>
      </c>
      <c r="FH10" s="13">
        <v>0</v>
      </c>
      <c r="FI10" s="13">
        <v>0</v>
      </c>
      <c r="FJ10" s="13">
        <v>0</v>
      </c>
      <c r="FK10" s="13">
        <v>0</v>
      </c>
      <c r="FL10" s="13">
        <v>0</v>
      </c>
      <c r="FM10" s="13">
        <v>0</v>
      </c>
      <c r="FN10" s="13">
        <v>0</v>
      </c>
      <c r="FO10" s="13">
        <v>0</v>
      </c>
      <c r="FP10" s="13">
        <v>0</v>
      </c>
      <c r="FQ10" s="13">
        <v>0</v>
      </c>
      <c r="FR10" s="13" t="s">
        <v>11</v>
      </c>
      <c r="FS10" s="13">
        <v>0</v>
      </c>
      <c r="FT10" s="13">
        <v>0</v>
      </c>
      <c r="FU10" s="13">
        <v>0</v>
      </c>
      <c r="FV10" s="13">
        <v>0</v>
      </c>
      <c r="FW10" s="13">
        <v>0</v>
      </c>
      <c r="FX10" s="13">
        <v>0</v>
      </c>
      <c r="FY10" s="13">
        <v>0</v>
      </c>
      <c r="FZ10" s="13">
        <v>0</v>
      </c>
      <c r="GA10" s="13">
        <v>0</v>
      </c>
      <c r="GB10" s="13">
        <v>0</v>
      </c>
      <c r="GC10" s="13">
        <v>0</v>
      </c>
      <c r="GD10" s="13">
        <v>0</v>
      </c>
      <c r="GE10" s="13" t="s">
        <v>11</v>
      </c>
      <c r="GF10" s="31">
        <v>0</v>
      </c>
      <c r="GG10" s="13">
        <v>0</v>
      </c>
      <c r="GH10" s="57">
        <v>0</v>
      </c>
      <c r="GI10" s="13">
        <v>0</v>
      </c>
      <c r="GJ10" s="31">
        <v>0</v>
      </c>
      <c r="GK10" s="13">
        <v>0</v>
      </c>
      <c r="GL10" s="13">
        <v>0</v>
      </c>
      <c r="GM10" s="13">
        <v>0</v>
      </c>
      <c r="GN10" s="13">
        <v>0</v>
      </c>
      <c r="GO10" s="13">
        <v>0</v>
      </c>
      <c r="GP10" s="13">
        <v>0</v>
      </c>
      <c r="GQ10" s="13" t="s">
        <v>11</v>
      </c>
      <c r="GR10" s="66">
        <v>0</v>
      </c>
      <c r="GS10" s="13">
        <v>0</v>
      </c>
      <c r="GT10" s="13">
        <v>0</v>
      </c>
      <c r="GU10" s="13">
        <v>0</v>
      </c>
      <c r="GV10" s="13">
        <v>0</v>
      </c>
      <c r="GW10" s="13">
        <v>0</v>
      </c>
      <c r="GX10" s="13">
        <v>0</v>
      </c>
      <c r="GY10" s="13">
        <v>0</v>
      </c>
      <c r="GZ10" s="13">
        <v>0</v>
      </c>
      <c r="HA10" s="13">
        <v>0</v>
      </c>
      <c r="HB10" s="13">
        <v>0</v>
      </c>
      <c r="HC10" s="13">
        <v>0</v>
      </c>
      <c r="HD10" s="13">
        <v>0</v>
      </c>
      <c r="HE10" s="13">
        <v>0</v>
      </c>
      <c r="HF10" s="13">
        <v>0</v>
      </c>
      <c r="HG10" s="13">
        <v>0</v>
      </c>
      <c r="HH10" s="13">
        <v>0</v>
      </c>
      <c r="HI10" s="13">
        <v>0</v>
      </c>
      <c r="HJ10" s="13">
        <v>0</v>
      </c>
      <c r="HK10" s="13">
        <v>0</v>
      </c>
      <c r="HL10" s="13">
        <v>0</v>
      </c>
      <c r="HM10" s="13">
        <v>0</v>
      </c>
      <c r="HN10" s="13">
        <v>0</v>
      </c>
      <c r="HO10" s="13">
        <v>0</v>
      </c>
      <c r="HP10" s="13">
        <v>0</v>
      </c>
      <c r="HQ10" s="13">
        <v>0</v>
      </c>
      <c r="HR10" s="13">
        <v>0</v>
      </c>
      <c r="HS10" s="13">
        <v>0</v>
      </c>
      <c r="HT10" s="13">
        <v>0</v>
      </c>
      <c r="HU10" s="13">
        <v>0</v>
      </c>
      <c r="HV10" s="13">
        <v>0</v>
      </c>
      <c r="HW10" s="13">
        <v>0</v>
      </c>
      <c r="HX10" s="13">
        <v>0</v>
      </c>
      <c r="HY10" s="13">
        <v>0</v>
      </c>
      <c r="HZ10" s="13">
        <v>0</v>
      </c>
      <c r="IA10" s="13">
        <v>0</v>
      </c>
      <c r="IB10" s="13">
        <v>0</v>
      </c>
      <c r="IC10" s="13">
        <v>0</v>
      </c>
      <c r="ID10" s="13">
        <v>0</v>
      </c>
      <c r="IE10" s="13">
        <v>0</v>
      </c>
      <c r="IF10" s="13">
        <v>0</v>
      </c>
      <c r="IG10" s="13">
        <v>0</v>
      </c>
      <c r="IH10" s="13">
        <v>0</v>
      </c>
      <c r="II10" s="13">
        <v>0</v>
      </c>
      <c r="IJ10" s="13">
        <v>0</v>
      </c>
      <c r="IK10" s="13">
        <v>0</v>
      </c>
      <c r="IL10" s="13">
        <v>0</v>
      </c>
      <c r="IM10" s="13">
        <v>0</v>
      </c>
      <c r="IN10" s="13">
        <v>0</v>
      </c>
      <c r="IO10" s="13">
        <v>0</v>
      </c>
      <c r="IP10" s="13">
        <v>0</v>
      </c>
      <c r="IQ10" s="13">
        <v>0</v>
      </c>
      <c r="IR10" s="13" t="s">
        <v>11</v>
      </c>
      <c r="IS10" s="66">
        <v>0</v>
      </c>
      <c r="IT10" s="13">
        <v>0</v>
      </c>
      <c r="IU10" s="13">
        <v>0</v>
      </c>
      <c r="IV10" s="66">
        <v>0</v>
      </c>
      <c r="IW10" s="13">
        <v>0</v>
      </c>
      <c r="IX10" s="13">
        <v>0</v>
      </c>
      <c r="IY10" s="13">
        <v>0</v>
      </c>
    </row>
    <row r="11" spans="1:259" s="1" customFormat="1" x14ac:dyDescent="0.2">
      <c r="A11" s="93" t="s">
        <v>27</v>
      </c>
      <c r="B11" s="93"/>
      <c r="C11" s="93"/>
      <c r="D11" s="93"/>
      <c r="E11" s="93"/>
      <c r="F11" s="93"/>
      <c r="G11" s="13" t="s">
        <v>11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 t="s">
        <v>11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13">
        <v>0</v>
      </c>
      <c r="BM11" s="13">
        <v>0</v>
      </c>
      <c r="BN11" s="13">
        <v>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13">
        <v>0</v>
      </c>
      <c r="BU11" s="13">
        <v>0</v>
      </c>
      <c r="BV11" s="13">
        <v>0</v>
      </c>
      <c r="BW11" s="13">
        <v>0</v>
      </c>
      <c r="BX11" s="13">
        <v>0</v>
      </c>
      <c r="BY11" s="13">
        <v>0</v>
      </c>
      <c r="BZ11" s="13">
        <v>0</v>
      </c>
      <c r="CA11" s="13">
        <v>0</v>
      </c>
      <c r="CB11" s="13">
        <v>0</v>
      </c>
      <c r="CC11" s="13">
        <v>0</v>
      </c>
      <c r="CD11" s="13">
        <v>0</v>
      </c>
      <c r="CE11" s="13">
        <v>0</v>
      </c>
      <c r="CF11" s="13">
        <v>0</v>
      </c>
      <c r="CG11" s="13">
        <v>0</v>
      </c>
      <c r="CH11" s="13">
        <v>0</v>
      </c>
      <c r="CI11" s="13">
        <v>0</v>
      </c>
      <c r="CJ11" s="13">
        <v>0</v>
      </c>
      <c r="CK11" s="13">
        <v>0</v>
      </c>
      <c r="CL11" s="13">
        <v>0</v>
      </c>
      <c r="CM11" s="13">
        <v>0</v>
      </c>
      <c r="CN11" s="13">
        <v>0</v>
      </c>
      <c r="CO11" s="13">
        <v>0</v>
      </c>
      <c r="CP11" s="13">
        <v>0</v>
      </c>
      <c r="CQ11" s="13">
        <v>0</v>
      </c>
      <c r="CR11" s="13">
        <v>0</v>
      </c>
      <c r="CS11" s="13">
        <v>0</v>
      </c>
      <c r="CT11" s="13">
        <v>0</v>
      </c>
      <c r="CU11" s="13">
        <v>0</v>
      </c>
      <c r="CV11" s="13">
        <v>0</v>
      </c>
      <c r="CW11" s="13">
        <v>0</v>
      </c>
      <c r="CX11" s="13">
        <v>0</v>
      </c>
      <c r="CY11" s="13">
        <v>0</v>
      </c>
      <c r="CZ11" s="13">
        <v>0</v>
      </c>
      <c r="DA11" s="13">
        <v>0</v>
      </c>
      <c r="DB11" s="13">
        <v>0</v>
      </c>
      <c r="DC11" s="13">
        <v>0</v>
      </c>
      <c r="DD11" s="13">
        <v>0</v>
      </c>
      <c r="DE11" s="13">
        <v>0</v>
      </c>
      <c r="DF11" s="13">
        <v>0</v>
      </c>
      <c r="DG11" s="13">
        <v>0</v>
      </c>
      <c r="DH11" s="13">
        <v>0</v>
      </c>
      <c r="DI11" s="13">
        <v>0</v>
      </c>
      <c r="DJ11" s="13">
        <v>0</v>
      </c>
      <c r="DK11" s="13">
        <v>0</v>
      </c>
      <c r="DL11" s="13">
        <v>0</v>
      </c>
      <c r="DM11" s="13">
        <v>0</v>
      </c>
      <c r="DN11" s="13">
        <v>0</v>
      </c>
      <c r="DO11" s="13">
        <v>0</v>
      </c>
      <c r="DP11" s="13">
        <v>0</v>
      </c>
      <c r="DQ11" s="13">
        <v>0</v>
      </c>
      <c r="DR11" s="13">
        <v>0</v>
      </c>
      <c r="DS11" s="13">
        <v>0</v>
      </c>
      <c r="DT11" s="13">
        <v>0</v>
      </c>
      <c r="DU11" s="13">
        <v>0</v>
      </c>
      <c r="DV11" s="13">
        <v>0</v>
      </c>
      <c r="DW11" s="13">
        <v>0</v>
      </c>
      <c r="DX11" s="13">
        <v>0</v>
      </c>
      <c r="DY11" s="13">
        <v>0</v>
      </c>
      <c r="DZ11" s="13">
        <v>0</v>
      </c>
      <c r="EA11" s="13">
        <v>0</v>
      </c>
      <c r="EB11" s="13">
        <v>0</v>
      </c>
      <c r="EC11" s="13">
        <v>0</v>
      </c>
      <c r="ED11" s="13">
        <v>0</v>
      </c>
      <c r="EE11" s="13">
        <v>0</v>
      </c>
      <c r="EF11" s="13">
        <v>0</v>
      </c>
      <c r="EG11" s="13">
        <v>0</v>
      </c>
      <c r="EH11" s="13">
        <v>0</v>
      </c>
      <c r="EI11" s="13">
        <v>0</v>
      </c>
      <c r="EJ11" s="13">
        <v>0</v>
      </c>
      <c r="EK11" s="13">
        <v>0</v>
      </c>
      <c r="EL11" s="13">
        <v>0</v>
      </c>
      <c r="EM11" s="13">
        <v>0</v>
      </c>
      <c r="EN11" s="13">
        <v>0</v>
      </c>
      <c r="EO11" s="13">
        <v>0</v>
      </c>
      <c r="EP11" s="13">
        <v>0</v>
      </c>
      <c r="EQ11" s="13">
        <v>0</v>
      </c>
      <c r="ER11" s="13">
        <v>0</v>
      </c>
      <c r="ES11" s="13">
        <v>0</v>
      </c>
      <c r="ET11" s="13">
        <v>0</v>
      </c>
      <c r="EU11" s="13">
        <v>0</v>
      </c>
      <c r="EV11" s="13">
        <v>0</v>
      </c>
      <c r="EW11" s="13">
        <v>0</v>
      </c>
      <c r="EX11" s="13">
        <v>0</v>
      </c>
      <c r="EY11" s="13">
        <v>0</v>
      </c>
      <c r="EZ11" s="13">
        <v>0</v>
      </c>
      <c r="FA11" s="13">
        <v>0</v>
      </c>
      <c r="FB11" s="13">
        <v>0</v>
      </c>
      <c r="FC11" s="13">
        <v>0</v>
      </c>
      <c r="FD11" s="13">
        <v>0</v>
      </c>
      <c r="FE11" s="13">
        <v>0</v>
      </c>
      <c r="FF11" s="13">
        <v>0</v>
      </c>
      <c r="FG11" s="13">
        <v>0</v>
      </c>
      <c r="FH11" s="13">
        <v>0</v>
      </c>
      <c r="FI11" s="13">
        <v>0</v>
      </c>
      <c r="FJ11" s="13">
        <v>0</v>
      </c>
      <c r="FK11" s="13">
        <v>0</v>
      </c>
      <c r="FL11" s="13">
        <v>0</v>
      </c>
      <c r="FM11" s="13">
        <v>0</v>
      </c>
      <c r="FN11" s="13">
        <v>0</v>
      </c>
      <c r="FO11" s="13">
        <v>0</v>
      </c>
      <c r="FP11" s="13">
        <v>0</v>
      </c>
      <c r="FQ11" s="13">
        <v>0</v>
      </c>
      <c r="FR11" s="13" t="s">
        <v>11</v>
      </c>
      <c r="FS11" s="13">
        <v>0</v>
      </c>
      <c r="FT11" s="13">
        <v>0</v>
      </c>
      <c r="FU11" s="13">
        <v>0</v>
      </c>
      <c r="FV11" s="13">
        <v>0</v>
      </c>
      <c r="FW11" s="13">
        <v>0</v>
      </c>
      <c r="FX11" s="13">
        <v>0</v>
      </c>
      <c r="FY11" s="13">
        <v>0</v>
      </c>
      <c r="FZ11" s="13">
        <v>0</v>
      </c>
      <c r="GA11" s="13">
        <v>0</v>
      </c>
      <c r="GB11" s="13">
        <v>0</v>
      </c>
      <c r="GC11" s="13">
        <v>0</v>
      </c>
      <c r="GD11" s="13">
        <v>0</v>
      </c>
      <c r="GE11" s="13" t="s">
        <v>11</v>
      </c>
      <c r="GF11" s="31">
        <v>0</v>
      </c>
      <c r="GG11" s="13">
        <v>0</v>
      </c>
      <c r="GH11" s="57">
        <v>0</v>
      </c>
      <c r="GI11" s="13">
        <v>0</v>
      </c>
      <c r="GJ11" s="31">
        <v>0</v>
      </c>
      <c r="GK11" s="13">
        <v>0</v>
      </c>
      <c r="GL11" s="13">
        <v>0</v>
      </c>
      <c r="GM11" s="13">
        <v>0</v>
      </c>
      <c r="GN11" s="13">
        <v>0</v>
      </c>
      <c r="GO11" s="13">
        <v>0</v>
      </c>
      <c r="GP11" s="13">
        <v>0</v>
      </c>
      <c r="GQ11" s="13" t="s">
        <v>11</v>
      </c>
      <c r="GR11" s="66">
        <v>0</v>
      </c>
      <c r="GS11" s="13">
        <v>0</v>
      </c>
      <c r="GT11" s="13">
        <v>0</v>
      </c>
      <c r="GU11" s="13">
        <v>0</v>
      </c>
      <c r="GV11" s="13">
        <v>0</v>
      </c>
      <c r="GW11" s="13">
        <v>0</v>
      </c>
      <c r="GX11" s="13">
        <v>0</v>
      </c>
      <c r="GY11" s="13">
        <v>0</v>
      </c>
      <c r="GZ11" s="13">
        <v>0</v>
      </c>
      <c r="HA11" s="13">
        <v>0</v>
      </c>
      <c r="HB11" s="13">
        <v>0</v>
      </c>
      <c r="HC11" s="13">
        <v>0</v>
      </c>
      <c r="HD11" s="13">
        <v>0</v>
      </c>
      <c r="HE11" s="13">
        <v>0</v>
      </c>
      <c r="HF11" s="13">
        <v>0</v>
      </c>
      <c r="HG11" s="13">
        <v>0</v>
      </c>
      <c r="HH11" s="13">
        <v>0</v>
      </c>
      <c r="HI11" s="13">
        <v>0</v>
      </c>
      <c r="HJ11" s="13">
        <v>0</v>
      </c>
      <c r="HK11" s="13">
        <v>0</v>
      </c>
      <c r="HL11" s="13">
        <v>0</v>
      </c>
      <c r="HM11" s="13">
        <v>0</v>
      </c>
      <c r="HN11" s="13">
        <v>0</v>
      </c>
      <c r="HO11" s="13">
        <v>0</v>
      </c>
      <c r="HP11" s="13">
        <v>0</v>
      </c>
      <c r="HQ11" s="13">
        <v>0</v>
      </c>
      <c r="HR11" s="13">
        <v>0</v>
      </c>
      <c r="HS11" s="13">
        <v>0</v>
      </c>
      <c r="HT11" s="13">
        <v>0</v>
      </c>
      <c r="HU11" s="13">
        <v>0</v>
      </c>
      <c r="HV11" s="13">
        <v>0</v>
      </c>
      <c r="HW11" s="13">
        <v>0</v>
      </c>
      <c r="HX11" s="13">
        <v>0</v>
      </c>
      <c r="HY11" s="13">
        <v>0</v>
      </c>
      <c r="HZ11" s="13">
        <v>0</v>
      </c>
      <c r="IA11" s="13">
        <v>0</v>
      </c>
      <c r="IB11" s="13">
        <v>0</v>
      </c>
      <c r="IC11" s="13">
        <v>0</v>
      </c>
      <c r="ID11" s="13">
        <v>0</v>
      </c>
      <c r="IE11" s="13">
        <v>0</v>
      </c>
      <c r="IF11" s="13">
        <v>0</v>
      </c>
      <c r="IG11" s="13">
        <v>0</v>
      </c>
      <c r="IH11" s="13">
        <v>0</v>
      </c>
      <c r="II11" s="13">
        <v>0</v>
      </c>
      <c r="IJ11" s="13">
        <v>0</v>
      </c>
      <c r="IK11" s="13">
        <v>0</v>
      </c>
      <c r="IL11" s="13">
        <v>0</v>
      </c>
      <c r="IM11" s="13">
        <v>0</v>
      </c>
      <c r="IN11" s="13">
        <v>0</v>
      </c>
      <c r="IO11" s="13">
        <v>0</v>
      </c>
      <c r="IP11" s="13">
        <v>0</v>
      </c>
      <c r="IQ11" s="13">
        <v>0</v>
      </c>
      <c r="IR11" s="13" t="s">
        <v>11</v>
      </c>
      <c r="IS11" s="66">
        <v>0</v>
      </c>
      <c r="IT11" s="13">
        <v>0</v>
      </c>
      <c r="IU11" s="13">
        <v>0</v>
      </c>
      <c r="IV11" s="66">
        <v>0</v>
      </c>
      <c r="IW11" s="13">
        <v>0</v>
      </c>
      <c r="IX11" s="13">
        <v>0</v>
      </c>
      <c r="IY11" s="13">
        <v>0</v>
      </c>
    </row>
    <row r="12" spans="1:259" s="1" customFormat="1" x14ac:dyDescent="0.2">
      <c r="A12" s="93" t="s">
        <v>17</v>
      </c>
      <c r="B12" s="93"/>
      <c r="C12" s="93"/>
      <c r="D12" s="93"/>
      <c r="E12" s="93"/>
      <c r="F12" s="93"/>
      <c r="G12" s="13" t="s">
        <v>11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 t="s">
        <v>11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13">
        <v>0</v>
      </c>
      <c r="BJ12" s="13">
        <v>0</v>
      </c>
      <c r="BK12" s="13">
        <v>0</v>
      </c>
      <c r="BL12" s="13">
        <v>0</v>
      </c>
      <c r="BM12" s="13">
        <v>0</v>
      </c>
      <c r="BN12" s="13">
        <v>0</v>
      </c>
      <c r="BO12" s="13">
        <v>0</v>
      </c>
      <c r="BP12" s="13">
        <v>0</v>
      </c>
      <c r="BQ12" s="13">
        <v>0</v>
      </c>
      <c r="BR12" s="13">
        <v>0</v>
      </c>
      <c r="BS12" s="13">
        <v>0</v>
      </c>
      <c r="BT12" s="13">
        <v>0</v>
      </c>
      <c r="BU12" s="13">
        <v>0</v>
      </c>
      <c r="BV12" s="13">
        <v>0</v>
      </c>
      <c r="BW12" s="13">
        <v>0</v>
      </c>
      <c r="BX12" s="13">
        <v>0</v>
      </c>
      <c r="BY12" s="13">
        <v>0</v>
      </c>
      <c r="BZ12" s="13">
        <v>0</v>
      </c>
      <c r="CA12" s="13">
        <v>0</v>
      </c>
      <c r="CB12" s="13">
        <v>0</v>
      </c>
      <c r="CC12" s="13">
        <v>0</v>
      </c>
      <c r="CD12" s="13">
        <v>0</v>
      </c>
      <c r="CE12" s="13">
        <v>0</v>
      </c>
      <c r="CF12" s="13">
        <v>0</v>
      </c>
      <c r="CG12" s="13">
        <v>0</v>
      </c>
      <c r="CH12" s="13">
        <v>0</v>
      </c>
      <c r="CI12" s="13">
        <v>0</v>
      </c>
      <c r="CJ12" s="13">
        <v>0</v>
      </c>
      <c r="CK12" s="13">
        <v>0</v>
      </c>
      <c r="CL12" s="13">
        <v>0</v>
      </c>
      <c r="CM12" s="13">
        <v>0</v>
      </c>
      <c r="CN12" s="13">
        <v>0</v>
      </c>
      <c r="CO12" s="13">
        <v>0</v>
      </c>
      <c r="CP12" s="13">
        <v>0</v>
      </c>
      <c r="CQ12" s="13">
        <v>0</v>
      </c>
      <c r="CR12" s="13">
        <v>0</v>
      </c>
      <c r="CS12" s="13">
        <v>0</v>
      </c>
      <c r="CT12" s="13">
        <v>0</v>
      </c>
      <c r="CU12" s="13">
        <v>0</v>
      </c>
      <c r="CV12" s="13">
        <v>0</v>
      </c>
      <c r="CW12" s="13">
        <v>0</v>
      </c>
      <c r="CX12" s="13">
        <v>0</v>
      </c>
      <c r="CY12" s="13">
        <v>0</v>
      </c>
      <c r="CZ12" s="13">
        <v>0</v>
      </c>
      <c r="DA12" s="13">
        <v>0</v>
      </c>
      <c r="DB12" s="13">
        <v>0</v>
      </c>
      <c r="DC12" s="13">
        <v>0</v>
      </c>
      <c r="DD12" s="13">
        <v>0</v>
      </c>
      <c r="DE12" s="13">
        <v>0</v>
      </c>
      <c r="DF12" s="13">
        <v>0</v>
      </c>
      <c r="DG12" s="13">
        <v>0</v>
      </c>
      <c r="DH12" s="13">
        <v>0</v>
      </c>
      <c r="DI12" s="13">
        <v>0</v>
      </c>
      <c r="DJ12" s="13">
        <v>0</v>
      </c>
      <c r="DK12" s="13">
        <v>0</v>
      </c>
      <c r="DL12" s="13">
        <v>0</v>
      </c>
      <c r="DM12" s="13">
        <v>0</v>
      </c>
      <c r="DN12" s="13">
        <v>0</v>
      </c>
      <c r="DO12" s="13">
        <v>0</v>
      </c>
      <c r="DP12" s="13">
        <v>0</v>
      </c>
      <c r="DQ12" s="13">
        <v>0</v>
      </c>
      <c r="DR12" s="13">
        <v>0</v>
      </c>
      <c r="DS12" s="13">
        <v>0</v>
      </c>
      <c r="DT12" s="13">
        <v>0</v>
      </c>
      <c r="DU12" s="13">
        <v>0</v>
      </c>
      <c r="DV12" s="13">
        <v>0</v>
      </c>
      <c r="DW12" s="13">
        <v>0</v>
      </c>
      <c r="DX12" s="13">
        <v>0</v>
      </c>
      <c r="DY12" s="13">
        <v>0</v>
      </c>
      <c r="DZ12" s="13">
        <v>0</v>
      </c>
      <c r="EA12" s="13">
        <v>0</v>
      </c>
      <c r="EB12" s="13">
        <v>0</v>
      </c>
      <c r="EC12" s="13">
        <v>0</v>
      </c>
      <c r="ED12" s="13">
        <v>0</v>
      </c>
      <c r="EE12" s="13">
        <v>0</v>
      </c>
      <c r="EF12" s="13">
        <v>0</v>
      </c>
      <c r="EG12" s="13">
        <v>0</v>
      </c>
      <c r="EH12" s="13">
        <v>0</v>
      </c>
      <c r="EI12" s="13">
        <v>0</v>
      </c>
      <c r="EJ12" s="13">
        <v>0</v>
      </c>
      <c r="EK12" s="13">
        <v>0</v>
      </c>
      <c r="EL12" s="13">
        <v>0</v>
      </c>
      <c r="EM12" s="13">
        <v>0</v>
      </c>
      <c r="EN12" s="13">
        <v>0</v>
      </c>
      <c r="EO12" s="13">
        <v>0</v>
      </c>
      <c r="EP12" s="13">
        <v>0</v>
      </c>
      <c r="EQ12" s="13">
        <v>0</v>
      </c>
      <c r="ER12" s="13">
        <v>0</v>
      </c>
      <c r="ES12" s="13">
        <v>0</v>
      </c>
      <c r="ET12" s="13">
        <v>0</v>
      </c>
      <c r="EU12" s="13">
        <v>0</v>
      </c>
      <c r="EV12" s="13">
        <v>0</v>
      </c>
      <c r="EW12" s="13">
        <v>0</v>
      </c>
      <c r="EX12" s="13">
        <v>0</v>
      </c>
      <c r="EY12" s="13">
        <v>0</v>
      </c>
      <c r="EZ12" s="13">
        <v>0</v>
      </c>
      <c r="FA12" s="13">
        <v>0</v>
      </c>
      <c r="FB12" s="13">
        <v>0</v>
      </c>
      <c r="FC12" s="13">
        <v>0</v>
      </c>
      <c r="FD12" s="13">
        <v>0</v>
      </c>
      <c r="FE12" s="13">
        <v>0</v>
      </c>
      <c r="FF12" s="13">
        <v>0</v>
      </c>
      <c r="FG12" s="13">
        <v>0</v>
      </c>
      <c r="FH12" s="13">
        <v>0</v>
      </c>
      <c r="FI12" s="13">
        <v>0</v>
      </c>
      <c r="FJ12" s="13">
        <v>0</v>
      </c>
      <c r="FK12" s="13">
        <v>0</v>
      </c>
      <c r="FL12" s="13">
        <v>0</v>
      </c>
      <c r="FM12" s="13">
        <v>0</v>
      </c>
      <c r="FN12" s="13">
        <v>0</v>
      </c>
      <c r="FO12" s="13">
        <v>0</v>
      </c>
      <c r="FP12" s="13">
        <v>0</v>
      </c>
      <c r="FQ12" s="13">
        <v>0</v>
      </c>
      <c r="FR12" s="13" t="s">
        <v>11</v>
      </c>
      <c r="FS12" s="13">
        <v>0</v>
      </c>
      <c r="FT12" s="13">
        <v>0</v>
      </c>
      <c r="FU12" s="13">
        <v>0</v>
      </c>
      <c r="FV12" s="13">
        <v>0</v>
      </c>
      <c r="FW12" s="13">
        <v>0</v>
      </c>
      <c r="FX12" s="13">
        <v>0</v>
      </c>
      <c r="FY12" s="13">
        <v>0</v>
      </c>
      <c r="FZ12" s="13">
        <v>0</v>
      </c>
      <c r="GA12" s="13">
        <v>0</v>
      </c>
      <c r="GB12" s="13">
        <v>0</v>
      </c>
      <c r="GC12" s="13">
        <v>0</v>
      </c>
      <c r="GD12" s="13">
        <v>0</v>
      </c>
      <c r="GE12" s="13" t="s">
        <v>11</v>
      </c>
      <c r="GF12" s="31">
        <v>0</v>
      </c>
      <c r="GG12" s="13">
        <v>0</v>
      </c>
      <c r="GH12" s="57">
        <v>0</v>
      </c>
      <c r="GI12" s="13">
        <v>0</v>
      </c>
      <c r="GJ12" s="31">
        <v>0</v>
      </c>
      <c r="GK12" s="13">
        <v>0</v>
      </c>
      <c r="GL12" s="13">
        <v>0</v>
      </c>
      <c r="GM12" s="13">
        <v>0</v>
      </c>
      <c r="GN12" s="13">
        <v>0</v>
      </c>
      <c r="GO12" s="13">
        <v>0</v>
      </c>
      <c r="GP12" s="13">
        <v>0</v>
      </c>
      <c r="GQ12" s="13" t="s">
        <v>11</v>
      </c>
      <c r="GR12" s="66">
        <v>0</v>
      </c>
      <c r="GS12" s="13">
        <v>0</v>
      </c>
      <c r="GT12" s="13">
        <v>0</v>
      </c>
      <c r="GU12" s="13">
        <v>0</v>
      </c>
      <c r="GV12" s="13">
        <v>0</v>
      </c>
      <c r="GW12" s="13">
        <v>0</v>
      </c>
      <c r="GX12" s="13">
        <v>0</v>
      </c>
      <c r="GY12" s="13">
        <v>0</v>
      </c>
      <c r="GZ12" s="13">
        <v>0</v>
      </c>
      <c r="HA12" s="13">
        <v>0</v>
      </c>
      <c r="HB12" s="13">
        <v>0</v>
      </c>
      <c r="HC12" s="13">
        <v>0</v>
      </c>
      <c r="HD12" s="13">
        <v>0</v>
      </c>
      <c r="HE12" s="13">
        <v>0</v>
      </c>
      <c r="HF12" s="13">
        <v>0</v>
      </c>
      <c r="HG12" s="13">
        <v>0</v>
      </c>
      <c r="HH12" s="13">
        <v>0</v>
      </c>
      <c r="HI12" s="13">
        <v>0</v>
      </c>
      <c r="HJ12" s="13">
        <v>0</v>
      </c>
      <c r="HK12" s="13">
        <v>0</v>
      </c>
      <c r="HL12" s="13">
        <v>0</v>
      </c>
      <c r="HM12" s="13">
        <v>0</v>
      </c>
      <c r="HN12" s="13">
        <v>0</v>
      </c>
      <c r="HO12" s="13">
        <v>0</v>
      </c>
      <c r="HP12" s="13">
        <v>0</v>
      </c>
      <c r="HQ12" s="13">
        <v>0</v>
      </c>
      <c r="HR12" s="13">
        <v>0</v>
      </c>
      <c r="HS12" s="13">
        <v>0</v>
      </c>
      <c r="HT12" s="13">
        <v>0</v>
      </c>
      <c r="HU12" s="13">
        <v>0</v>
      </c>
      <c r="HV12" s="13">
        <v>0</v>
      </c>
      <c r="HW12" s="13">
        <v>0</v>
      </c>
      <c r="HX12" s="13">
        <v>0</v>
      </c>
      <c r="HY12" s="13">
        <v>0</v>
      </c>
      <c r="HZ12" s="13">
        <v>0</v>
      </c>
      <c r="IA12" s="13">
        <v>0</v>
      </c>
      <c r="IB12" s="13">
        <v>0</v>
      </c>
      <c r="IC12" s="13">
        <v>0</v>
      </c>
      <c r="ID12" s="13">
        <v>0</v>
      </c>
      <c r="IE12" s="13">
        <v>0</v>
      </c>
      <c r="IF12" s="13">
        <v>0</v>
      </c>
      <c r="IG12" s="13">
        <v>0</v>
      </c>
      <c r="IH12" s="13">
        <v>0</v>
      </c>
      <c r="II12" s="13">
        <v>0</v>
      </c>
      <c r="IJ12" s="13">
        <v>0</v>
      </c>
      <c r="IK12" s="13">
        <v>0</v>
      </c>
      <c r="IL12" s="13">
        <v>0</v>
      </c>
      <c r="IM12" s="13">
        <v>0</v>
      </c>
      <c r="IN12" s="13">
        <v>0</v>
      </c>
      <c r="IO12" s="13">
        <v>0</v>
      </c>
      <c r="IP12" s="13">
        <v>0</v>
      </c>
      <c r="IQ12" s="13">
        <v>0</v>
      </c>
      <c r="IR12" s="13" t="s">
        <v>11</v>
      </c>
      <c r="IS12" s="66">
        <v>0</v>
      </c>
      <c r="IT12" s="13">
        <v>0</v>
      </c>
      <c r="IU12" s="13">
        <v>0</v>
      </c>
      <c r="IV12" s="66">
        <v>0</v>
      </c>
      <c r="IW12" s="13">
        <v>0</v>
      </c>
      <c r="IX12" s="13">
        <v>0</v>
      </c>
      <c r="IY12" s="13">
        <v>0</v>
      </c>
    </row>
    <row r="13" spans="1:259" s="1" customFormat="1" x14ac:dyDescent="0.2">
      <c r="A13" s="93" t="s">
        <v>16</v>
      </c>
      <c r="B13" s="93"/>
      <c r="C13" s="93"/>
      <c r="D13" s="93"/>
      <c r="E13" s="93"/>
      <c r="F13" s="93"/>
      <c r="G13" s="13" t="s">
        <v>15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 t="s">
        <v>15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0</v>
      </c>
      <c r="BL13" s="13">
        <v>0</v>
      </c>
      <c r="BM13" s="13">
        <v>0</v>
      </c>
      <c r="BN13" s="13">
        <v>0</v>
      </c>
      <c r="BO13" s="13">
        <v>0</v>
      </c>
      <c r="BP13" s="13">
        <v>0</v>
      </c>
      <c r="BQ13" s="13">
        <v>0</v>
      </c>
      <c r="BR13" s="13">
        <v>0</v>
      </c>
      <c r="BS13" s="13">
        <v>0</v>
      </c>
      <c r="BT13" s="13">
        <v>0</v>
      </c>
      <c r="BU13" s="13">
        <v>0</v>
      </c>
      <c r="BV13" s="13">
        <v>0</v>
      </c>
      <c r="BW13" s="13">
        <v>0</v>
      </c>
      <c r="BX13" s="13">
        <v>0</v>
      </c>
      <c r="BY13" s="13">
        <v>0</v>
      </c>
      <c r="BZ13" s="13">
        <v>0</v>
      </c>
      <c r="CA13" s="13">
        <v>0</v>
      </c>
      <c r="CB13" s="13">
        <v>0</v>
      </c>
      <c r="CC13" s="13">
        <v>0</v>
      </c>
      <c r="CD13" s="13">
        <v>0</v>
      </c>
      <c r="CE13" s="13">
        <v>0</v>
      </c>
      <c r="CF13" s="13">
        <v>0</v>
      </c>
      <c r="CG13" s="13">
        <v>0</v>
      </c>
      <c r="CH13" s="13">
        <v>0</v>
      </c>
      <c r="CI13" s="13">
        <v>0</v>
      </c>
      <c r="CJ13" s="13">
        <v>0</v>
      </c>
      <c r="CK13" s="13">
        <v>0</v>
      </c>
      <c r="CL13" s="13">
        <v>0</v>
      </c>
      <c r="CM13" s="13">
        <v>0</v>
      </c>
      <c r="CN13" s="13">
        <v>0</v>
      </c>
      <c r="CO13" s="13">
        <v>0</v>
      </c>
      <c r="CP13" s="13">
        <v>0</v>
      </c>
      <c r="CQ13" s="13">
        <v>0</v>
      </c>
      <c r="CR13" s="13">
        <v>0</v>
      </c>
      <c r="CS13" s="13">
        <v>0</v>
      </c>
      <c r="CT13" s="13">
        <v>0</v>
      </c>
      <c r="CU13" s="13">
        <v>0</v>
      </c>
      <c r="CV13" s="13">
        <v>0</v>
      </c>
      <c r="CW13" s="13">
        <v>0</v>
      </c>
      <c r="CX13" s="13">
        <v>0</v>
      </c>
      <c r="CY13" s="13">
        <v>0</v>
      </c>
      <c r="CZ13" s="13">
        <v>0</v>
      </c>
      <c r="DA13" s="13">
        <v>0</v>
      </c>
      <c r="DB13" s="13">
        <v>0</v>
      </c>
      <c r="DC13" s="13">
        <v>0</v>
      </c>
      <c r="DD13" s="13">
        <v>0</v>
      </c>
      <c r="DE13" s="13">
        <v>0</v>
      </c>
      <c r="DF13" s="13">
        <v>0</v>
      </c>
      <c r="DG13" s="13">
        <v>0</v>
      </c>
      <c r="DH13" s="13">
        <v>0</v>
      </c>
      <c r="DI13" s="13">
        <v>0</v>
      </c>
      <c r="DJ13" s="13">
        <v>0</v>
      </c>
      <c r="DK13" s="13">
        <v>0</v>
      </c>
      <c r="DL13" s="13">
        <v>0</v>
      </c>
      <c r="DM13" s="13">
        <v>0</v>
      </c>
      <c r="DN13" s="13">
        <v>0</v>
      </c>
      <c r="DO13" s="13">
        <v>0</v>
      </c>
      <c r="DP13" s="13">
        <v>0</v>
      </c>
      <c r="DQ13" s="13">
        <v>0</v>
      </c>
      <c r="DR13" s="13">
        <v>0</v>
      </c>
      <c r="DS13" s="13">
        <v>0</v>
      </c>
      <c r="DT13" s="13">
        <v>0</v>
      </c>
      <c r="DU13" s="13">
        <v>0</v>
      </c>
      <c r="DV13" s="13">
        <v>0</v>
      </c>
      <c r="DW13" s="13">
        <v>0</v>
      </c>
      <c r="DX13" s="13">
        <v>0</v>
      </c>
      <c r="DY13" s="13">
        <v>0</v>
      </c>
      <c r="DZ13" s="13">
        <v>0</v>
      </c>
      <c r="EA13" s="13">
        <v>0</v>
      </c>
      <c r="EB13" s="13">
        <v>0</v>
      </c>
      <c r="EC13" s="13">
        <v>0</v>
      </c>
      <c r="ED13" s="13">
        <v>0</v>
      </c>
      <c r="EE13" s="13">
        <v>0</v>
      </c>
      <c r="EF13" s="13">
        <v>0</v>
      </c>
      <c r="EG13" s="13">
        <v>0</v>
      </c>
      <c r="EH13" s="13">
        <v>0</v>
      </c>
      <c r="EI13" s="13">
        <v>0</v>
      </c>
      <c r="EJ13" s="13">
        <v>0</v>
      </c>
      <c r="EK13" s="13">
        <v>0</v>
      </c>
      <c r="EL13" s="13">
        <v>0</v>
      </c>
      <c r="EM13" s="13">
        <v>0</v>
      </c>
      <c r="EN13" s="13">
        <v>0</v>
      </c>
      <c r="EO13" s="13">
        <v>0</v>
      </c>
      <c r="EP13" s="13">
        <v>0</v>
      </c>
      <c r="EQ13" s="13">
        <v>0</v>
      </c>
      <c r="ER13" s="13">
        <v>0</v>
      </c>
      <c r="ES13" s="13">
        <v>0</v>
      </c>
      <c r="ET13" s="13">
        <v>0</v>
      </c>
      <c r="EU13" s="13">
        <v>0</v>
      </c>
      <c r="EV13" s="13">
        <v>0</v>
      </c>
      <c r="EW13" s="13">
        <v>0</v>
      </c>
      <c r="EX13" s="13">
        <v>0</v>
      </c>
      <c r="EY13" s="13">
        <v>0</v>
      </c>
      <c r="EZ13" s="13">
        <v>0</v>
      </c>
      <c r="FA13" s="13">
        <v>0</v>
      </c>
      <c r="FB13" s="13">
        <v>0</v>
      </c>
      <c r="FC13" s="13">
        <v>0</v>
      </c>
      <c r="FD13" s="13">
        <v>0</v>
      </c>
      <c r="FE13" s="13">
        <v>0</v>
      </c>
      <c r="FF13" s="13">
        <v>0</v>
      </c>
      <c r="FG13" s="13">
        <v>0</v>
      </c>
      <c r="FH13" s="13">
        <v>0</v>
      </c>
      <c r="FI13" s="13">
        <v>0</v>
      </c>
      <c r="FJ13" s="13">
        <v>0</v>
      </c>
      <c r="FK13" s="13">
        <v>0</v>
      </c>
      <c r="FL13" s="13">
        <v>0</v>
      </c>
      <c r="FM13" s="13">
        <v>0</v>
      </c>
      <c r="FN13" s="13">
        <v>0</v>
      </c>
      <c r="FO13" s="13">
        <v>0</v>
      </c>
      <c r="FP13" s="13">
        <v>0</v>
      </c>
      <c r="FQ13" s="13">
        <v>0</v>
      </c>
      <c r="FR13" s="13" t="s">
        <v>15</v>
      </c>
      <c r="FS13" s="13">
        <v>0</v>
      </c>
      <c r="FT13" s="13">
        <v>0</v>
      </c>
      <c r="FU13" s="13">
        <v>0</v>
      </c>
      <c r="FV13" s="13">
        <v>0</v>
      </c>
      <c r="FW13" s="13">
        <v>0</v>
      </c>
      <c r="FX13" s="13">
        <v>0</v>
      </c>
      <c r="FY13" s="13">
        <v>0</v>
      </c>
      <c r="FZ13" s="13">
        <v>0</v>
      </c>
      <c r="GA13" s="13">
        <v>0</v>
      </c>
      <c r="GB13" s="13">
        <v>0</v>
      </c>
      <c r="GC13" s="13">
        <v>0</v>
      </c>
      <c r="GD13" s="13">
        <v>0</v>
      </c>
      <c r="GE13" s="13" t="s">
        <v>15</v>
      </c>
      <c r="GF13" s="31">
        <v>0</v>
      </c>
      <c r="GG13" s="13">
        <v>0</v>
      </c>
      <c r="GH13" s="57">
        <v>0</v>
      </c>
      <c r="GI13" s="13">
        <v>0</v>
      </c>
      <c r="GJ13" s="31">
        <v>0</v>
      </c>
      <c r="GK13" s="13">
        <v>0</v>
      </c>
      <c r="GL13" s="13">
        <v>0</v>
      </c>
      <c r="GM13" s="13">
        <v>0</v>
      </c>
      <c r="GN13" s="13">
        <v>0</v>
      </c>
      <c r="GO13" s="13">
        <v>0</v>
      </c>
      <c r="GP13" s="13">
        <v>0</v>
      </c>
      <c r="GQ13" s="13" t="s">
        <v>15</v>
      </c>
      <c r="GR13" s="66">
        <v>0</v>
      </c>
      <c r="GS13" s="13">
        <v>0</v>
      </c>
      <c r="GT13" s="13">
        <v>0</v>
      </c>
      <c r="GU13" s="13">
        <v>0</v>
      </c>
      <c r="GV13" s="13">
        <v>0</v>
      </c>
      <c r="GW13" s="13">
        <v>0</v>
      </c>
      <c r="GX13" s="13">
        <v>0</v>
      </c>
      <c r="GY13" s="13">
        <v>0</v>
      </c>
      <c r="GZ13" s="13">
        <v>0</v>
      </c>
      <c r="HA13" s="13">
        <v>0</v>
      </c>
      <c r="HB13" s="13">
        <v>0</v>
      </c>
      <c r="HC13" s="13">
        <v>0</v>
      </c>
      <c r="HD13" s="13">
        <v>0</v>
      </c>
      <c r="HE13" s="13">
        <v>0</v>
      </c>
      <c r="HF13" s="13">
        <v>0</v>
      </c>
      <c r="HG13" s="13">
        <v>0</v>
      </c>
      <c r="HH13" s="13">
        <v>0</v>
      </c>
      <c r="HI13" s="13">
        <v>0</v>
      </c>
      <c r="HJ13" s="13">
        <v>0</v>
      </c>
      <c r="HK13" s="13">
        <v>0</v>
      </c>
      <c r="HL13" s="13">
        <v>0</v>
      </c>
      <c r="HM13" s="13">
        <v>0</v>
      </c>
      <c r="HN13" s="13">
        <v>0</v>
      </c>
      <c r="HO13" s="13">
        <v>0</v>
      </c>
      <c r="HP13" s="13">
        <v>0</v>
      </c>
      <c r="HQ13" s="13">
        <v>0</v>
      </c>
      <c r="HR13" s="13">
        <v>0</v>
      </c>
      <c r="HS13" s="13">
        <v>0</v>
      </c>
      <c r="HT13" s="13">
        <v>0</v>
      </c>
      <c r="HU13" s="13">
        <v>0</v>
      </c>
      <c r="HV13" s="13">
        <v>0</v>
      </c>
      <c r="HW13" s="13">
        <v>0</v>
      </c>
      <c r="HX13" s="13">
        <v>0</v>
      </c>
      <c r="HY13" s="13">
        <v>0</v>
      </c>
      <c r="HZ13" s="13">
        <v>0</v>
      </c>
      <c r="IA13" s="13">
        <v>0</v>
      </c>
      <c r="IB13" s="13">
        <v>0</v>
      </c>
      <c r="IC13" s="13">
        <v>0</v>
      </c>
      <c r="ID13" s="13">
        <v>0</v>
      </c>
      <c r="IE13" s="13">
        <v>0</v>
      </c>
      <c r="IF13" s="13">
        <v>0</v>
      </c>
      <c r="IG13" s="13">
        <v>0</v>
      </c>
      <c r="IH13" s="13">
        <v>0</v>
      </c>
      <c r="II13" s="13">
        <v>0</v>
      </c>
      <c r="IJ13" s="13">
        <v>0</v>
      </c>
      <c r="IK13" s="13">
        <v>0</v>
      </c>
      <c r="IL13" s="13">
        <v>0</v>
      </c>
      <c r="IM13" s="13">
        <v>0</v>
      </c>
      <c r="IN13" s="13">
        <v>0</v>
      </c>
      <c r="IO13" s="13">
        <v>0</v>
      </c>
      <c r="IP13" s="13">
        <v>0</v>
      </c>
      <c r="IQ13" s="13">
        <v>0</v>
      </c>
      <c r="IR13" s="13" t="s">
        <v>15</v>
      </c>
      <c r="IS13" s="66">
        <v>0</v>
      </c>
      <c r="IT13" s="13">
        <v>0</v>
      </c>
      <c r="IU13" s="13">
        <v>0</v>
      </c>
      <c r="IV13" s="66">
        <v>0</v>
      </c>
      <c r="IW13" s="13">
        <v>0</v>
      </c>
      <c r="IX13" s="13">
        <v>0</v>
      </c>
      <c r="IY13" s="13">
        <v>0</v>
      </c>
    </row>
    <row r="14" spans="1:259" s="1" customFormat="1" ht="23.85" customHeight="1" x14ac:dyDescent="0.2">
      <c r="A14" s="97" t="s">
        <v>14</v>
      </c>
      <c r="B14" s="98"/>
      <c r="C14" s="98"/>
      <c r="D14" s="98"/>
      <c r="E14" s="98"/>
      <c r="F14" s="99"/>
      <c r="G14" s="12"/>
      <c r="H14" s="11">
        <f t="shared" ref="H14" si="12">SUM(H15:H21)</f>
        <v>4.6500000000000004</v>
      </c>
      <c r="I14" s="11">
        <f t="shared" ref="I14:K14" si="13">SUM(I15:I21)</f>
        <v>39154.86</v>
      </c>
      <c r="J14" s="11">
        <f t="shared" si="13"/>
        <v>32302.620000000003</v>
      </c>
      <c r="K14" s="11">
        <f t="shared" si="13"/>
        <v>31141.980000000003</v>
      </c>
      <c r="L14" s="11">
        <f t="shared" ref="L14:M14" si="14">SUM(L15:L21)</f>
        <v>7906.8600000000006</v>
      </c>
      <c r="M14" s="11">
        <f t="shared" si="14"/>
        <v>11271.6</v>
      </c>
      <c r="N14" s="12"/>
      <c r="O14" s="11">
        <v>11.129999999999999</v>
      </c>
      <c r="P14" s="11">
        <f t="shared" ref="P14:Y14" si="15">SUM(P15:P21)</f>
        <v>16147.404000000002</v>
      </c>
      <c r="Q14" s="11">
        <f t="shared" si="15"/>
        <v>18551.484000000004</v>
      </c>
      <c r="R14" s="11">
        <f t="shared" si="15"/>
        <v>10805.004000000001</v>
      </c>
      <c r="S14" s="11">
        <f t="shared" si="15"/>
        <v>10911.852000000001</v>
      </c>
      <c r="T14" s="11">
        <f t="shared" si="15"/>
        <v>10911.852000000001</v>
      </c>
      <c r="U14" s="11">
        <f t="shared" si="15"/>
        <v>10791.647999999999</v>
      </c>
      <c r="V14" s="11">
        <f t="shared" si="15"/>
        <v>10577.952000000001</v>
      </c>
      <c r="W14" s="11">
        <f t="shared" si="15"/>
        <v>76997.340000000011</v>
      </c>
      <c r="X14" s="11">
        <f t="shared" si="15"/>
        <v>10778.292000000001</v>
      </c>
      <c r="Y14" s="11">
        <f t="shared" si="15"/>
        <v>10310.832000000002</v>
      </c>
      <c r="Z14" s="11">
        <f t="shared" ref="Z14:AH14" si="16">SUM(Z15:Z21)</f>
        <v>35059.5</v>
      </c>
      <c r="AA14" s="11">
        <f t="shared" si="16"/>
        <v>53116.812000000005</v>
      </c>
      <c r="AB14" s="11">
        <f t="shared" si="16"/>
        <v>69157.368000000002</v>
      </c>
      <c r="AC14" s="11">
        <f t="shared" si="16"/>
        <v>53958.240000000005</v>
      </c>
      <c r="AD14" s="11">
        <f t="shared" si="16"/>
        <v>46612.44</v>
      </c>
      <c r="AE14" s="11">
        <f t="shared" si="16"/>
        <v>24321.275999999998</v>
      </c>
      <c r="AF14" s="11">
        <f t="shared" si="16"/>
        <v>56402.388000000006</v>
      </c>
      <c r="AG14" s="11">
        <f t="shared" si="16"/>
        <v>69491.267999999996</v>
      </c>
      <c r="AH14" s="11">
        <f t="shared" si="16"/>
        <v>10764.936</v>
      </c>
      <c r="AI14" s="11">
        <f t="shared" ref="AI14:AU14" si="17">SUM(AI15:AI21)</f>
        <v>57243.816000000006</v>
      </c>
      <c r="AJ14" s="11">
        <f t="shared" si="17"/>
        <v>71134.055999999997</v>
      </c>
      <c r="AK14" s="11">
        <f t="shared" si="17"/>
        <v>16654.932000000001</v>
      </c>
      <c r="AL14" s="11">
        <f t="shared" si="17"/>
        <v>41016.276000000005</v>
      </c>
      <c r="AM14" s="11">
        <f t="shared" si="17"/>
        <v>20394.612000000001</v>
      </c>
      <c r="AN14" s="11">
        <f t="shared" si="17"/>
        <v>19860.371999999999</v>
      </c>
      <c r="AO14" s="11">
        <f t="shared" si="17"/>
        <v>20194.271999999997</v>
      </c>
      <c r="AP14" s="11">
        <f t="shared" si="17"/>
        <v>20608.308000000005</v>
      </c>
      <c r="AQ14" s="11">
        <f t="shared" si="17"/>
        <v>20247.696</v>
      </c>
      <c r="AR14" s="11">
        <f t="shared" si="17"/>
        <v>20381.256000000001</v>
      </c>
      <c r="AS14" s="11">
        <f t="shared" si="17"/>
        <v>20220.984000000004</v>
      </c>
      <c r="AT14" s="11">
        <f t="shared" si="17"/>
        <v>20287.764000000003</v>
      </c>
      <c r="AU14" s="11">
        <f t="shared" si="17"/>
        <v>31907.484000000004</v>
      </c>
      <c r="AV14" s="11">
        <f t="shared" ref="AV14:BI14" si="18">SUM(AV15:AV21)</f>
        <v>18164.16</v>
      </c>
      <c r="AW14" s="11">
        <f t="shared" si="18"/>
        <v>26338.031999999999</v>
      </c>
      <c r="AX14" s="11">
        <f t="shared" si="18"/>
        <v>19406.268000000004</v>
      </c>
      <c r="AY14" s="11">
        <f t="shared" si="18"/>
        <v>21556.584000000003</v>
      </c>
      <c r="AZ14" s="11">
        <f t="shared" si="18"/>
        <v>18271.008000000002</v>
      </c>
      <c r="BA14" s="11">
        <f t="shared" si="18"/>
        <v>18631.620000000003</v>
      </c>
      <c r="BB14" s="11">
        <f t="shared" si="18"/>
        <v>17683.344000000001</v>
      </c>
      <c r="BC14" s="11">
        <f t="shared" si="18"/>
        <v>18925.452000000001</v>
      </c>
      <c r="BD14" s="11">
        <f t="shared" si="18"/>
        <v>18658.331999999999</v>
      </c>
      <c r="BE14" s="11">
        <f t="shared" si="18"/>
        <v>14210.784000000001</v>
      </c>
      <c r="BF14" s="11">
        <f t="shared" si="18"/>
        <v>18578.196</v>
      </c>
      <c r="BG14" s="11">
        <f t="shared" si="18"/>
        <v>18377.856</v>
      </c>
      <c r="BH14" s="11">
        <f t="shared" si="18"/>
        <v>17162.46</v>
      </c>
      <c r="BI14" s="11">
        <f t="shared" si="18"/>
        <v>18604.908000000003</v>
      </c>
      <c r="BJ14" s="11">
        <f t="shared" ref="BJ14:DX14" si="19">SUM(BJ15:BJ21)</f>
        <v>22064.112000000001</v>
      </c>
      <c r="BK14" s="11">
        <f t="shared" si="19"/>
        <v>19566.54</v>
      </c>
      <c r="BL14" s="11">
        <f t="shared" si="19"/>
        <v>19152.504000000001</v>
      </c>
      <c r="BM14" s="11">
        <f t="shared" si="19"/>
        <v>16721.712</v>
      </c>
      <c r="BN14" s="11">
        <f t="shared" si="19"/>
        <v>11112.192000000003</v>
      </c>
      <c r="BO14" s="11">
        <f t="shared" si="19"/>
        <v>16574.795999999998</v>
      </c>
      <c r="BP14" s="11">
        <f t="shared" si="19"/>
        <v>17416.224000000002</v>
      </c>
      <c r="BQ14" s="11">
        <f t="shared" si="19"/>
        <v>19032.3</v>
      </c>
      <c r="BR14" s="11">
        <f t="shared" si="19"/>
        <v>21796.991999999998</v>
      </c>
      <c r="BS14" s="11">
        <f t="shared" si="19"/>
        <v>21877.128000000004</v>
      </c>
      <c r="BT14" s="11">
        <f t="shared" si="19"/>
        <v>18217.584000000003</v>
      </c>
      <c r="BU14" s="11">
        <f t="shared" si="19"/>
        <v>18644.976000000002</v>
      </c>
      <c r="BV14" s="11">
        <f t="shared" si="19"/>
        <v>27927.396000000001</v>
      </c>
      <c r="BW14" s="11">
        <f t="shared" si="19"/>
        <v>18738.468000000001</v>
      </c>
      <c r="BX14" s="11">
        <f t="shared" si="19"/>
        <v>73484.712</v>
      </c>
      <c r="BY14" s="11">
        <f t="shared" si="19"/>
        <v>11045.412</v>
      </c>
      <c r="BZ14" s="11">
        <f t="shared" si="19"/>
        <v>9910.1520000000019</v>
      </c>
      <c r="CA14" s="11">
        <f t="shared" si="19"/>
        <v>14771.736000000001</v>
      </c>
      <c r="CB14" s="11">
        <f t="shared" si="19"/>
        <v>10444.392</v>
      </c>
      <c r="CC14" s="11">
        <f t="shared" si="19"/>
        <v>10564.596</v>
      </c>
      <c r="CD14" s="11">
        <f t="shared" si="19"/>
        <v>10724.868</v>
      </c>
      <c r="CE14" s="11">
        <f t="shared" si="19"/>
        <v>77438.087999999989</v>
      </c>
      <c r="CF14" s="11">
        <f t="shared" si="19"/>
        <v>78813.756000000008</v>
      </c>
      <c r="CG14" s="11">
        <f t="shared" si="19"/>
        <v>43647.408000000003</v>
      </c>
      <c r="CH14" s="11">
        <f t="shared" si="19"/>
        <v>46078.2</v>
      </c>
      <c r="CI14" s="11">
        <f t="shared" si="19"/>
        <v>21703.5</v>
      </c>
      <c r="CJ14" s="11">
        <f t="shared" si="19"/>
        <v>10671.444000000001</v>
      </c>
      <c r="CK14" s="11">
        <f t="shared" si="19"/>
        <v>10858.428</v>
      </c>
      <c r="CL14" s="11">
        <f t="shared" si="19"/>
        <v>11018.7</v>
      </c>
      <c r="CM14" s="11">
        <f t="shared" si="19"/>
        <v>21877.128000000004</v>
      </c>
      <c r="CN14" s="11">
        <f t="shared" si="19"/>
        <v>21810.347999999998</v>
      </c>
      <c r="CO14" s="11">
        <f t="shared" si="19"/>
        <v>12714.912</v>
      </c>
      <c r="CP14" s="11">
        <f t="shared" si="19"/>
        <v>21476.448000000004</v>
      </c>
      <c r="CQ14" s="11">
        <f t="shared" si="19"/>
        <v>14638.175999999999</v>
      </c>
      <c r="CR14" s="11">
        <f t="shared" si="19"/>
        <v>69731.676000000007</v>
      </c>
      <c r="CS14" s="11">
        <f t="shared" si="19"/>
        <v>24641.82</v>
      </c>
      <c r="CT14" s="11">
        <f t="shared" si="19"/>
        <v>14037.155999999999</v>
      </c>
      <c r="CU14" s="11">
        <f t="shared" si="19"/>
        <v>12501.216</v>
      </c>
      <c r="CV14" s="11">
        <f t="shared" si="19"/>
        <v>19700.099999999999</v>
      </c>
      <c r="CW14" s="11">
        <f t="shared" si="19"/>
        <v>27219.528000000002</v>
      </c>
      <c r="CX14" s="11">
        <f t="shared" si="19"/>
        <v>28715.4</v>
      </c>
      <c r="CY14" s="11">
        <f t="shared" si="19"/>
        <v>31399.955999999998</v>
      </c>
      <c r="CZ14" s="11">
        <f t="shared" si="19"/>
        <v>20394.612000000001</v>
      </c>
      <c r="DA14" s="11">
        <f t="shared" si="19"/>
        <v>20701.8</v>
      </c>
      <c r="DB14" s="11">
        <f t="shared" si="19"/>
        <v>9349.2000000000007</v>
      </c>
      <c r="DC14" s="11">
        <f t="shared" si="19"/>
        <v>9122.1479999999992</v>
      </c>
      <c r="DD14" s="11">
        <f t="shared" si="19"/>
        <v>15065.567999999999</v>
      </c>
      <c r="DE14" s="11">
        <f t="shared" si="19"/>
        <v>10177.272000000001</v>
      </c>
      <c r="DF14" s="11">
        <f t="shared" si="19"/>
        <v>44368.631999999998</v>
      </c>
      <c r="DG14" s="11">
        <f t="shared" si="19"/>
        <v>54145.224000000002</v>
      </c>
      <c r="DH14" s="11">
        <f t="shared" si="19"/>
        <v>62118.756000000008</v>
      </c>
      <c r="DI14" s="11">
        <f t="shared" si="19"/>
        <v>62519.436000000002</v>
      </c>
      <c r="DJ14" s="11">
        <f t="shared" si="19"/>
        <v>14865.227999999999</v>
      </c>
      <c r="DK14" s="11">
        <f t="shared" si="19"/>
        <v>60142.067999999999</v>
      </c>
      <c r="DL14" s="11">
        <f t="shared" si="19"/>
        <v>77812.056000000011</v>
      </c>
      <c r="DM14" s="11">
        <f t="shared" si="19"/>
        <v>77691.852000000014</v>
      </c>
      <c r="DN14" s="11">
        <f t="shared" si="19"/>
        <v>79187.724000000017</v>
      </c>
      <c r="DO14" s="11">
        <f t="shared" si="19"/>
        <v>53103.456000000006</v>
      </c>
      <c r="DP14" s="11">
        <f t="shared" si="19"/>
        <v>53477.423999999999</v>
      </c>
      <c r="DQ14" s="11">
        <f t="shared" si="19"/>
        <v>93999.527999999991</v>
      </c>
      <c r="DR14" s="11">
        <f t="shared" si="19"/>
        <v>74139.156000000003</v>
      </c>
      <c r="DS14" s="11">
        <f t="shared" si="19"/>
        <v>46331.963999999993</v>
      </c>
      <c r="DT14" s="11">
        <f t="shared" si="19"/>
        <v>27620.208000000006</v>
      </c>
      <c r="DU14" s="11">
        <f t="shared" si="19"/>
        <v>27045.9</v>
      </c>
      <c r="DV14" s="11">
        <f t="shared" si="19"/>
        <v>16120.691999999999</v>
      </c>
      <c r="DW14" s="11">
        <f t="shared" si="19"/>
        <v>76249.40400000001</v>
      </c>
      <c r="DX14" s="11">
        <f t="shared" si="19"/>
        <v>75968.927999999985</v>
      </c>
      <c r="DY14" s="11">
        <f t="shared" ref="DY14:FG14" si="20">SUM(DY15:DY21)</f>
        <v>68810.112000000008</v>
      </c>
      <c r="DZ14" s="11">
        <f t="shared" si="20"/>
        <v>18324.432000000001</v>
      </c>
      <c r="EA14" s="11">
        <f t="shared" si="20"/>
        <v>20020.644</v>
      </c>
      <c r="EB14" s="11">
        <f t="shared" si="20"/>
        <v>18618.263999999999</v>
      </c>
      <c r="EC14" s="11">
        <f t="shared" si="20"/>
        <v>14891.94</v>
      </c>
      <c r="ED14" s="11">
        <f t="shared" si="20"/>
        <v>18551.484000000004</v>
      </c>
      <c r="EE14" s="11">
        <f t="shared" si="20"/>
        <v>21983.976000000002</v>
      </c>
      <c r="EF14" s="11">
        <f t="shared" si="20"/>
        <v>18551.484000000004</v>
      </c>
      <c r="EG14" s="11">
        <f t="shared" si="20"/>
        <v>15693.3</v>
      </c>
      <c r="EH14" s="11">
        <f t="shared" si="20"/>
        <v>46812.78</v>
      </c>
      <c r="EI14" s="11">
        <f t="shared" si="20"/>
        <v>17429.580000000002</v>
      </c>
      <c r="EJ14" s="11">
        <f t="shared" si="20"/>
        <v>18872.028000000002</v>
      </c>
      <c r="EK14" s="11">
        <f t="shared" si="20"/>
        <v>18070.668000000001</v>
      </c>
      <c r="EL14" s="11">
        <f t="shared" si="20"/>
        <v>19526.471999999998</v>
      </c>
      <c r="EM14" s="11">
        <f t="shared" si="20"/>
        <v>15987.132000000001</v>
      </c>
      <c r="EN14" s="11">
        <f t="shared" si="20"/>
        <v>24321.275999999998</v>
      </c>
      <c r="EO14" s="11">
        <f t="shared" si="20"/>
        <v>10951.919999999998</v>
      </c>
      <c r="EP14" s="11">
        <f t="shared" si="20"/>
        <v>98193.312000000005</v>
      </c>
      <c r="EQ14" s="11">
        <f t="shared" si="20"/>
        <v>47293.596000000005</v>
      </c>
      <c r="ER14" s="11">
        <f t="shared" si="20"/>
        <v>51019.92</v>
      </c>
      <c r="ES14" s="11">
        <f t="shared" si="20"/>
        <v>58365.72</v>
      </c>
      <c r="ET14" s="11">
        <f t="shared" si="20"/>
        <v>59808.168000000005</v>
      </c>
      <c r="EU14" s="11">
        <f t="shared" si="20"/>
        <v>60155.423999999999</v>
      </c>
      <c r="EV14" s="11">
        <f t="shared" si="20"/>
        <v>61704.72</v>
      </c>
      <c r="EW14" s="11">
        <f t="shared" si="20"/>
        <v>60916.716</v>
      </c>
      <c r="EX14" s="11">
        <f t="shared" si="20"/>
        <v>20234.339999999997</v>
      </c>
      <c r="EY14" s="11">
        <f t="shared" si="20"/>
        <v>20087.424000000003</v>
      </c>
      <c r="EZ14" s="11">
        <f t="shared" si="20"/>
        <v>20314.476000000002</v>
      </c>
      <c r="FA14" s="11">
        <f t="shared" si="20"/>
        <v>20781.935999999998</v>
      </c>
      <c r="FB14" s="11">
        <f t="shared" si="20"/>
        <v>23479.848000000002</v>
      </c>
      <c r="FC14" s="11">
        <f t="shared" si="20"/>
        <v>20287.764000000003</v>
      </c>
      <c r="FD14" s="11">
        <f t="shared" si="20"/>
        <v>27299.664000000004</v>
      </c>
      <c r="FE14" s="11">
        <f t="shared" si="20"/>
        <v>17402.868000000002</v>
      </c>
      <c r="FF14" s="11">
        <f t="shared" si="20"/>
        <v>85705.452000000005</v>
      </c>
      <c r="FG14" s="11">
        <f t="shared" si="20"/>
        <v>77758.632000000012</v>
      </c>
      <c r="FH14" s="11">
        <f t="shared" ref="FH14:FI14" si="21">SUM(FH15:FH21)</f>
        <v>31920.84</v>
      </c>
      <c r="FI14" s="11">
        <f t="shared" si="21"/>
        <v>31827.348000000005</v>
      </c>
      <c r="FJ14" s="11">
        <f t="shared" ref="FJ14" si="22">SUM(FJ15:FJ21)</f>
        <v>17856.971999999998</v>
      </c>
      <c r="FK14" s="11">
        <f t="shared" ref="FK14:FQ14" si="23">SUM(FK15:FK21)</f>
        <v>75741.876000000004</v>
      </c>
      <c r="FL14" s="11">
        <f t="shared" si="23"/>
        <v>58899.96</v>
      </c>
      <c r="FM14" s="11">
        <f t="shared" si="23"/>
        <v>98073.108000000007</v>
      </c>
      <c r="FN14" s="11">
        <f t="shared" si="23"/>
        <v>83621.916000000012</v>
      </c>
      <c r="FO14" s="11">
        <f t="shared" si="23"/>
        <v>17456.291999999998</v>
      </c>
      <c r="FP14" s="11">
        <f t="shared" si="23"/>
        <v>20728.512000000002</v>
      </c>
      <c r="FQ14" s="11">
        <f t="shared" si="23"/>
        <v>27419.868000000002</v>
      </c>
      <c r="FR14" s="12"/>
      <c r="FS14" s="11">
        <v>10.45</v>
      </c>
      <c r="FT14" s="11">
        <f t="shared" ref="FT14" si="24">SUM(FT15:FT21)</f>
        <v>59477.22</v>
      </c>
      <c r="FU14" s="11">
        <f t="shared" ref="FU14:GB14" si="25">SUM(FU15:FU21)</f>
        <v>58160.520000000004</v>
      </c>
      <c r="FV14" s="11">
        <f t="shared" si="25"/>
        <v>50297.94</v>
      </c>
      <c r="FW14" s="11">
        <f t="shared" si="25"/>
        <v>50310.479999999996</v>
      </c>
      <c r="FX14" s="11">
        <f t="shared" si="25"/>
        <v>57897.179999999993</v>
      </c>
      <c r="FY14" s="11">
        <f t="shared" si="25"/>
        <v>14747.039999999999</v>
      </c>
      <c r="FZ14" s="11">
        <f t="shared" si="25"/>
        <v>16853.760000000002</v>
      </c>
      <c r="GA14" s="11">
        <f t="shared" si="25"/>
        <v>18546.660000000003</v>
      </c>
      <c r="GB14" s="11">
        <f t="shared" si="25"/>
        <v>17982.36</v>
      </c>
      <c r="GC14" s="11">
        <f t="shared" ref="GC14:GD14" si="26">SUM(GC15:GC21)</f>
        <v>7511.4600000000009</v>
      </c>
      <c r="GD14" s="11">
        <f t="shared" si="26"/>
        <v>7611.7800000000007</v>
      </c>
      <c r="GE14" s="12"/>
      <c r="GF14" s="30">
        <f t="shared" ref="GF14" si="27">SUM(GF15:GF21)</f>
        <v>5.0999999999999996</v>
      </c>
      <c r="GG14" s="11">
        <f t="shared" ref="GG14:GI14" si="28">SUM(GG15:GG21)</f>
        <v>39902.399999999994</v>
      </c>
      <c r="GH14" s="58">
        <f t="shared" si="28"/>
        <v>4.6500000000000004</v>
      </c>
      <c r="GI14" s="11">
        <f t="shared" si="28"/>
        <v>30377.52</v>
      </c>
      <c r="GJ14" s="30">
        <f t="shared" ref="GJ14" si="29">SUM(GJ15:GJ21)</f>
        <v>4.6500000000000004</v>
      </c>
      <c r="GK14" s="11">
        <f t="shared" ref="GK14:GO14" si="30">SUM(GK15:GK21)</f>
        <v>41135.760000000009</v>
      </c>
      <c r="GL14" s="11">
        <f t="shared" si="30"/>
        <v>40756.320000000007</v>
      </c>
      <c r="GM14" s="11">
        <f t="shared" si="30"/>
        <v>39523.14</v>
      </c>
      <c r="GN14" s="11">
        <f t="shared" si="30"/>
        <v>37609.200000000004</v>
      </c>
      <c r="GO14" s="11">
        <f t="shared" si="30"/>
        <v>37570.14</v>
      </c>
      <c r="GP14" s="11">
        <f t="shared" ref="GP14" si="31">SUM(GP15:GP21)</f>
        <v>29434.500000000004</v>
      </c>
      <c r="GQ14" s="12"/>
      <c r="GR14" s="34">
        <f t="shared" ref="GR14" si="32">SUM(GR15:GR21)</f>
        <v>11.129999999999999</v>
      </c>
      <c r="GS14" s="11">
        <f t="shared" ref="GS14:IJ14" si="33">SUM(GS15:GS21)</f>
        <v>38224.871999999996</v>
      </c>
      <c r="GT14" s="11">
        <f t="shared" si="33"/>
        <v>53383.932000000001</v>
      </c>
      <c r="GU14" s="11">
        <f t="shared" si="33"/>
        <v>53303.796000000009</v>
      </c>
      <c r="GV14" s="11">
        <f t="shared" si="33"/>
        <v>54893.16</v>
      </c>
      <c r="GW14" s="11">
        <f t="shared" si="33"/>
        <v>53918.171999999999</v>
      </c>
      <c r="GX14" s="11">
        <f t="shared" si="33"/>
        <v>21262.752</v>
      </c>
      <c r="GY14" s="11">
        <f t="shared" si="33"/>
        <v>20367.900000000001</v>
      </c>
      <c r="GZ14" s="11">
        <f t="shared" si="33"/>
        <v>21543.228000000003</v>
      </c>
      <c r="HA14" s="11">
        <f t="shared" si="33"/>
        <v>21703.5</v>
      </c>
      <c r="HB14" s="11">
        <f t="shared" si="33"/>
        <v>94093.02</v>
      </c>
      <c r="HC14" s="11">
        <f t="shared" si="33"/>
        <v>92383.452000000005</v>
      </c>
      <c r="HD14" s="11">
        <f t="shared" si="33"/>
        <v>100570.68</v>
      </c>
      <c r="HE14" s="11">
        <f t="shared" si="33"/>
        <v>16147.404000000002</v>
      </c>
      <c r="HF14" s="11">
        <f t="shared" si="33"/>
        <v>32228.027999999998</v>
      </c>
      <c r="HG14" s="11">
        <f t="shared" si="33"/>
        <v>13810.104000000003</v>
      </c>
      <c r="HH14" s="11">
        <f t="shared" si="33"/>
        <v>16361.100000000002</v>
      </c>
      <c r="HI14" s="11">
        <f t="shared" si="33"/>
        <v>17950.464</v>
      </c>
      <c r="HJ14" s="11">
        <f t="shared" si="33"/>
        <v>75621.672000000006</v>
      </c>
      <c r="HK14" s="11">
        <f t="shared" si="33"/>
        <v>36835.848000000005</v>
      </c>
      <c r="HL14" s="11">
        <f t="shared" si="33"/>
        <v>62666.351999999999</v>
      </c>
      <c r="HM14" s="11">
        <f t="shared" si="33"/>
        <v>33550.271999999997</v>
      </c>
      <c r="HN14" s="11">
        <f t="shared" si="33"/>
        <v>73578.203999999998</v>
      </c>
      <c r="HO14" s="11">
        <f t="shared" si="33"/>
        <v>63574.560000000005</v>
      </c>
      <c r="HP14" s="11">
        <f t="shared" si="33"/>
        <v>95989.572000000015</v>
      </c>
      <c r="HQ14" s="11">
        <f t="shared" si="33"/>
        <v>64482.767999999996</v>
      </c>
      <c r="HR14" s="11">
        <f t="shared" si="33"/>
        <v>70065.576000000001</v>
      </c>
      <c r="HS14" s="11">
        <f t="shared" si="33"/>
        <v>70639.884000000005</v>
      </c>
      <c r="HT14" s="11">
        <f t="shared" si="33"/>
        <v>76276.116000000009</v>
      </c>
      <c r="HU14" s="11">
        <f t="shared" si="33"/>
        <v>75074.076000000001</v>
      </c>
      <c r="HV14" s="11">
        <f t="shared" si="33"/>
        <v>75287.772000000012</v>
      </c>
      <c r="HW14" s="11">
        <f t="shared" si="33"/>
        <v>27206.171999999999</v>
      </c>
      <c r="HX14" s="11">
        <f t="shared" si="33"/>
        <v>44288.495999999999</v>
      </c>
      <c r="HY14" s="11">
        <f t="shared" si="33"/>
        <v>67795.055999999997</v>
      </c>
      <c r="HZ14" s="11">
        <f t="shared" si="33"/>
        <v>29009.231999999996</v>
      </c>
      <c r="IA14" s="11">
        <f t="shared" si="33"/>
        <v>72082.332000000009</v>
      </c>
      <c r="IB14" s="11">
        <f t="shared" si="33"/>
        <v>102934.69200000001</v>
      </c>
      <c r="IC14" s="11">
        <f t="shared" si="33"/>
        <v>61117.055999999997</v>
      </c>
      <c r="ID14" s="11">
        <f t="shared" si="33"/>
        <v>61531.091999999997</v>
      </c>
      <c r="IE14" s="11">
        <f t="shared" si="33"/>
        <v>61143.767999999996</v>
      </c>
      <c r="IF14" s="11">
        <f t="shared" si="33"/>
        <v>23199.371999999999</v>
      </c>
      <c r="IG14" s="11">
        <f t="shared" si="33"/>
        <v>31293.108</v>
      </c>
      <c r="IH14" s="11">
        <f t="shared" si="33"/>
        <v>12688.2</v>
      </c>
      <c r="II14" s="11">
        <f t="shared" si="33"/>
        <v>36902.628000000004</v>
      </c>
      <c r="IJ14" s="11">
        <f t="shared" si="33"/>
        <v>101238.48000000001</v>
      </c>
      <c r="IK14" s="11">
        <f t="shared" ref="IK14:IQ14" si="34">SUM(IK15:IK21)</f>
        <v>74406.275999999998</v>
      </c>
      <c r="IL14" s="11">
        <f t="shared" si="34"/>
        <v>75341.196000000011</v>
      </c>
      <c r="IM14" s="11">
        <f t="shared" si="34"/>
        <v>68636.483999999997</v>
      </c>
      <c r="IN14" s="11">
        <f t="shared" si="34"/>
        <v>72429.587999999989</v>
      </c>
      <c r="IO14" s="11">
        <f t="shared" si="34"/>
        <v>16374.455999999998</v>
      </c>
      <c r="IP14" s="11">
        <f t="shared" si="34"/>
        <v>95789.232000000018</v>
      </c>
      <c r="IQ14" s="11">
        <f t="shared" si="34"/>
        <v>74326.14</v>
      </c>
      <c r="IR14" s="12"/>
      <c r="IS14" s="34">
        <f t="shared" ref="IS14" si="35">SUM(IS15:IS21)</f>
        <v>10.45</v>
      </c>
      <c r="IT14" s="11">
        <f t="shared" ref="IT14:IU14" si="36">SUM(IT15:IT21)</f>
        <v>14822.28</v>
      </c>
      <c r="IU14" s="11">
        <f t="shared" si="36"/>
        <v>50435.880000000005</v>
      </c>
      <c r="IV14" s="34">
        <f t="shared" ref="IV14" si="37">SUM(IV15:IV21)</f>
        <v>5.0999999999999996</v>
      </c>
      <c r="IW14" s="11">
        <f t="shared" ref="IW14" si="38">SUM(IW15:IW21)</f>
        <v>32019.840000000004</v>
      </c>
      <c r="IX14" s="11">
        <f t="shared" ref="IX14:IY14" si="39">SUM(IX15:IX21)</f>
        <v>9.86</v>
      </c>
      <c r="IY14" s="11">
        <f t="shared" si="39"/>
        <v>99791.088000000003</v>
      </c>
    </row>
    <row r="15" spans="1:259" s="1" customFormat="1" x14ac:dyDescent="0.2">
      <c r="A15" s="93" t="s">
        <v>40</v>
      </c>
      <c r="B15" s="93"/>
      <c r="C15" s="93"/>
      <c r="D15" s="93"/>
      <c r="E15" s="93"/>
      <c r="F15" s="93"/>
      <c r="G15" s="13" t="s">
        <v>41</v>
      </c>
      <c r="H15" s="13">
        <v>1.08</v>
      </c>
      <c r="I15" s="13">
        <f>1.08*12*I35</f>
        <v>9094.0320000000011</v>
      </c>
      <c r="J15" s="13">
        <f t="shared" ref="J15:K15" si="40">1.08*12*J35</f>
        <v>7502.5439999999999</v>
      </c>
      <c r="K15" s="13">
        <f t="shared" si="40"/>
        <v>7232.9760000000006</v>
      </c>
      <c r="L15" s="13">
        <f>1.08*12*L35</f>
        <v>1836.432</v>
      </c>
      <c r="M15" s="13">
        <f t="shared" ref="M15" si="41">1.08*12*M35</f>
        <v>2617.92</v>
      </c>
      <c r="N15" s="13" t="s">
        <v>41</v>
      </c>
      <c r="O15" s="13">
        <v>0.95</v>
      </c>
      <c r="P15" s="13">
        <f>0.95*12*P35</f>
        <v>1378.26</v>
      </c>
      <c r="Q15" s="13">
        <f t="shared" ref="Q15:Y15" si="42">0.95*12*Q35</f>
        <v>1583.4599999999998</v>
      </c>
      <c r="R15" s="13">
        <f t="shared" si="42"/>
        <v>922.26</v>
      </c>
      <c r="S15" s="13">
        <f t="shared" si="42"/>
        <v>931.37999999999988</v>
      </c>
      <c r="T15" s="13">
        <f t="shared" si="42"/>
        <v>931.37999999999988</v>
      </c>
      <c r="U15" s="13">
        <f t="shared" si="42"/>
        <v>921.11999999999989</v>
      </c>
      <c r="V15" s="13">
        <f t="shared" si="42"/>
        <v>902.87999999999988</v>
      </c>
      <c r="W15" s="13">
        <f t="shared" si="42"/>
        <v>6572.0999999999995</v>
      </c>
      <c r="X15" s="13">
        <f t="shared" si="42"/>
        <v>919.9799999999999</v>
      </c>
      <c r="Y15" s="13">
        <f t="shared" si="42"/>
        <v>880.07999999999993</v>
      </c>
      <c r="Z15" s="13">
        <f t="shared" ref="Z15" si="43">0.95*12*Z35</f>
        <v>2992.4999999999995</v>
      </c>
      <c r="AA15" s="13">
        <f>0.95*12*AA35</f>
        <v>4533.78</v>
      </c>
      <c r="AB15" s="13">
        <f t="shared" ref="AB15:AJ15" si="44">0.95*12*AB35</f>
        <v>5902.9199999999992</v>
      </c>
      <c r="AC15" s="13">
        <f t="shared" si="44"/>
        <v>4605.5999999999995</v>
      </c>
      <c r="AD15" s="13">
        <f t="shared" si="44"/>
        <v>3978.5999999999995</v>
      </c>
      <c r="AE15" s="13">
        <f t="shared" si="44"/>
        <v>2075.9399999999996</v>
      </c>
      <c r="AF15" s="13">
        <f t="shared" si="44"/>
        <v>4814.2199999999993</v>
      </c>
      <c r="AG15" s="13">
        <f t="shared" si="44"/>
        <v>5931.4199999999992</v>
      </c>
      <c r="AH15" s="13">
        <f t="shared" si="44"/>
        <v>918.8399999999998</v>
      </c>
      <c r="AI15" s="13">
        <f t="shared" si="44"/>
        <v>4886.04</v>
      </c>
      <c r="AJ15" s="13">
        <f t="shared" si="44"/>
        <v>6071.6399999999994</v>
      </c>
      <c r="AK15" s="13">
        <f>0.95*12*AK35</f>
        <v>1421.58</v>
      </c>
      <c r="AL15" s="13">
        <f t="shared" ref="AL15:AX15" si="45">0.95*12*AL35</f>
        <v>3500.9399999999996</v>
      </c>
      <c r="AM15" s="13">
        <f t="shared" si="45"/>
        <v>1740.7799999999997</v>
      </c>
      <c r="AN15" s="13">
        <f t="shared" si="45"/>
        <v>1695.1799999999996</v>
      </c>
      <c r="AO15" s="13">
        <f t="shared" si="45"/>
        <v>1723.6799999999996</v>
      </c>
      <c r="AP15" s="13">
        <f t="shared" si="45"/>
        <v>1759.02</v>
      </c>
      <c r="AQ15" s="13">
        <f t="shared" si="45"/>
        <v>1728.2399999999998</v>
      </c>
      <c r="AR15" s="13">
        <f t="shared" si="45"/>
        <v>1739.6399999999996</v>
      </c>
      <c r="AS15" s="13">
        <f t="shared" si="45"/>
        <v>1725.9599999999998</v>
      </c>
      <c r="AT15" s="13">
        <f t="shared" si="45"/>
        <v>1731.6599999999999</v>
      </c>
      <c r="AU15" s="13">
        <f t="shared" si="45"/>
        <v>2723.4599999999996</v>
      </c>
      <c r="AV15" s="13">
        <f t="shared" si="45"/>
        <v>1550.3999999999999</v>
      </c>
      <c r="AW15" s="13">
        <f t="shared" si="45"/>
        <v>2248.0799999999995</v>
      </c>
      <c r="AX15" s="13">
        <f t="shared" si="45"/>
        <v>1656.4199999999998</v>
      </c>
      <c r="AY15" s="13">
        <f>0.95*12*AY35</f>
        <v>1839.9599999999998</v>
      </c>
      <c r="AZ15" s="13">
        <f t="shared" ref="AZ15:BJ15" si="46">0.95*12*AZ35</f>
        <v>1559.52</v>
      </c>
      <c r="BA15" s="13">
        <f t="shared" si="46"/>
        <v>1590.2999999999997</v>
      </c>
      <c r="BB15" s="13">
        <f t="shared" si="46"/>
        <v>1509.36</v>
      </c>
      <c r="BC15" s="13">
        <f t="shared" si="46"/>
        <v>1615.3799999999997</v>
      </c>
      <c r="BD15" s="13">
        <f t="shared" si="46"/>
        <v>1592.5799999999997</v>
      </c>
      <c r="BE15" s="13">
        <f t="shared" si="46"/>
        <v>1212.9599999999998</v>
      </c>
      <c r="BF15" s="13">
        <f t="shared" si="46"/>
        <v>1585.7399999999998</v>
      </c>
      <c r="BG15" s="13">
        <f t="shared" si="46"/>
        <v>1568.6399999999996</v>
      </c>
      <c r="BH15" s="13">
        <f t="shared" si="46"/>
        <v>1464.8999999999999</v>
      </c>
      <c r="BI15" s="13">
        <f t="shared" si="46"/>
        <v>1588.02</v>
      </c>
      <c r="BJ15" s="13">
        <f t="shared" si="46"/>
        <v>1883.2799999999997</v>
      </c>
      <c r="BK15" s="13">
        <f>0.95*12*BK35</f>
        <v>1670.0999999999997</v>
      </c>
      <c r="BL15" s="13">
        <f t="shared" ref="BL15:BW15" si="47">0.95*12*BL35</f>
        <v>1634.7599999999998</v>
      </c>
      <c r="BM15" s="13">
        <f t="shared" si="47"/>
        <v>1427.2799999999997</v>
      </c>
      <c r="BN15" s="13">
        <f t="shared" si="47"/>
        <v>948.4799999999999</v>
      </c>
      <c r="BO15" s="13">
        <f t="shared" si="47"/>
        <v>1414.7399999999998</v>
      </c>
      <c r="BP15" s="13">
        <f t="shared" si="47"/>
        <v>1486.56</v>
      </c>
      <c r="BQ15" s="13">
        <f t="shared" si="47"/>
        <v>1624.4999999999998</v>
      </c>
      <c r="BR15" s="13">
        <f t="shared" si="47"/>
        <v>1860.4799999999996</v>
      </c>
      <c r="BS15" s="13">
        <f t="shared" si="47"/>
        <v>1867.32</v>
      </c>
      <c r="BT15" s="13">
        <f t="shared" si="47"/>
        <v>1554.9599999999998</v>
      </c>
      <c r="BU15" s="13">
        <f t="shared" si="47"/>
        <v>1591.4399999999998</v>
      </c>
      <c r="BV15" s="13">
        <f t="shared" si="47"/>
        <v>2383.7399999999998</v>
      </c>
      <c r="BW15" s="13">
        <f t="shared" si="47"/>
        <v>1599.4199999999998</v>
      </c>
      <c r="BX15" s="13">
        <f>0.95*12*BX35</f>
        <v>6272.28</v>
      </c>
      <c r="BY15" s="13">
        <f t="shared" ref="BY15:DI15" si="48">0.95*12*BY35</f>
        <v>942.77999999999986</v>
      </c>
      <c r="BZ15" s="13">
        <f t="shared" si="48"/>
        <v>845.87999999999988</v>
      </c>
      <c r="CA15" s="13">
        <f t="shared" si="48"/>
        <v>1260.8399999999997</v>
      </c>
      <c r="CB15" s="13">
        <f t="shared" si="48"/>
        <v>891.4799999999999</v>
      </c>
      <c r="CC15" s="13">
        <f t="shared" si="48"/>
        <v>901.73999999999978</v>
      </c>
      <c r="CD15" s="13">
        <f t="shared" si="48"/>
        <v>915.41999999999985</v>
      </c>
      <c r="CE15" s="13">
        <f>0.95*12*CE35</f>
        <v>6609.7199999999984</v>
      </c>
      <c r="CF15" s="13">
        <f t="shared" ref="CF15:CR15" si="49">0.95*12*CF35</f>
        <v>6727.1399999999994</v>
      </c>
      <c r="CG15" s="13">
        <f t="shared" si="49"/>
        <v>3725.5199999999995</v>
      </c>
      <c r="CH15" s="13">
        <f t="shared" si="49"/>
        <v>3932.9999999999995</v>
      </c>
      <c r="CI15" s="13">
        <f t="shared" si="49"/>
        <v>1852.4999999999998</v>
      </c>
      <c r="CJ15" s="13">
        <f t="shared" si="49"/>
        <v>910.8599999999999</v>
      </c>
      <c r="CK15" s="13">
        <f t="shared" si="49"/>
        <v>926.81999999999982</v>
      </c>
      <c r="CL15" s="13">
        <f t="shared" si="49"/>
        <v>940.49999999999989</v>
      </c>
      <c r="CM15" s="13">
        <f t="shared" si="49"/>
        <v>1867.32</v>
      </c>
      <c r="CN15" s="13">
        <f t="shared" si="49"/>
        <v>1861.62</v>
      </c>
      <c r="CO15" s="13">
        <f t="shared" si="49"/>
        <v>1085.28</v>
      </c>
      <c r="CP15" s="13">
        <f t="shared" si="49"/>
        <v>1833.12</v>
      </c>
      <c r="CQ15" s="13">
        <f t="shared" si="49"/>
        <v>1249.4399999999998</v>
      </c>
      <c r="CR15" s="13">
        <f t="shared" si="49"/>
        <v>5951.94</v>
      </c>
      <c r="CS15" s="13">
        <f>0.95*12*CS35</f>
        <v>2103.2999999999997</v>
      </c>
      <c r="CT15" s="13">
        <f t="shared" ref="CT15:CY15" si="50">0.95*12*CT35</f>
        <v>1198.1399999999999</v>
      </c>
      <c r="CU15" s="13">
        <f t="shared" si="50"/>
        <v>1067.0399999999997</v>
      </c>
      <c r="CV15" s="13">
        <f t="shared" si="50"/>
        <v>1681.4999999999998</v>
      </c>
      <c r="CW15" s="13">
        <f t="shared" si="50"/>
        <v>2323.3199999999997</v>
      </c>
      <c r="CX15" s="13">
        <f t="shared" si="50"/>
        <v>2450.9999999999995</v>
      </c>
      <c r="CY15" s="13">
        <f t="shared" si="50"/>
        <v>2680.1399999999994</v>
      </c>
      <c r="CZ15" s="13">
        <f>0.95*12*CZ35</f>
        <v>1740.7799999999997</v>
      </c>
      <c r="DA15" s="13">
        <f t="shared" ref="DA15:DF15" si="51">0.95*12*DA35</f>
        <v>1766.9999999999998</v>
      </c>
      <c r="DB15" s="13">
        <f t="shared" si="51"/>
        <v>797.99999999999989</v>
      </c>
      <c r="DC15" s="13">
        <f t="shared" si="51"/>
        <v>778.61999999999989</v>
      </c>
      <c r="DD15" s="13">
        <f t="shared" si="51"/>
        <v>1285.9199999999998</v>
      </c>
      <c r="DE15" s="13">
        <f t="shared" si="51"/>
        <v>868.68</v>
      </c>
      <c r="DF15" s="13">
        <f t="shared" si="51"/>
        <v>3787.0799999999995</v>
      </c>
      <c r="DG15" s="13">
        <f t="shared" si="48"/>
        <v>4621.5599999999995</v>
      </c>
      <c r="DH15" s="13">
        <f t="shared" si="48"/>
        <v>5302.1399999999994</v>
      </c>
      <c r="DI15" s="13">
        <f t="shared" si="48"/>
        <v>5336.3399999999992</v>
      </c>
      <c r="DJ15" s="13">
        <f t="shared" ref="DJ15:DO15" si="52">0.95*12*DJ35</f>
        <v>1268.8199999999997</v>
      </c>
      <c r="DK15" s="13">
        <f t="shared" si="52"/>
        <v>5133.4199999999992</v>
      </c>
      <c r="DL15" s="13">
        <f t="shared" si="52"/>
        <v>6641.6399999999994</v>
      </c>
      <c r="DM15" s="13">
        <f t="shared" si="52"/>
        <v>6631.38</v>
      </c>
      <c r="DN15" s="13">
        <f t="shared" si="52"/>
        <v>6759.0599999999986</v>
      </c>
      <c r="DO15" s="13">
        <f t="shared" si="52"/>
        <v>4532.6399999999994</v>
      </c>
      <c r="DP15" s="13">
        <f>0.95*12*DP35</f>
        <v>4564.5599999999995</v>
      </c>
      <c r="DQ15" s="13">
        <f t="shared" ref="DQ15:EA15" si="53">0.95*12*DQ35</f>
        <v>8023.3199999999988</v>
      </c>
      <c r="DR15" s="13">
        <f t="shared" si="53"/>
        <v>6328.1399999999994</v>
      </c>
      <c r="DS15" s="13">
        <f t="shared" si="53"/>
        <v>3954.6599999999994</v>
      </c>
      <c r="DT15" s="13">
        <f t="shared" si="53"/>
        <v>2357.52</v>
      </c>
      <c r="DU15" s="13">
        <f t="shared" si="53"/>
        <v>2308.4999999999995</v>
      </c>
      <c r="DV15" s="13">
        <f t="shared" si="53"/>
        <v>1375.9799999999998</v>
      </c>
      <c r="DW15" s="13">
        <f t="shared" si="53"/>
        <v>6508.2599999999993</v>
      </c>
      <c r="DX15" s="13">
        <f t="shared" si="53"/>
        <v>6484.3199999999988</v>
      </c>
      <c r="DY15" s="13">
        <f t="shared" si="53"/>
        <v>5873.28</v>
      </c>
      <c r="DZ15" s="13">
        <f t="shared" si="53"/>
        <v>1564.0799999999997</v>
      </c>
      <c r="EA15" s="13">
        <f t="shared" si="53"/>
        <v>1708.86</v>
      </c>
      <c r="EB15" s="13">
        <f>0.95*12*EB35</f>
        <v>1589.1599999999999</v>
      </c>
      <c r="EC15" s="13">
        <f t="shared" ref="EC15:EM15" si="54">0.95*12*EC35</f>
        <v>1271.0999999999999</v>
      </c>
      <c r="ED15" s="13">
        <f t="shared" si="54"/>
        <v>1583.4599999999998</v>
      </c>
      <c r="EE15" s="13">
        <f t="shared" si="54"/>
        <v>1876.4399999999996</v>
      </c>
      <c r="EF15" s="13">
        <f t="shared" si="54"/>
        <v>1583.4599999999998</v>
      </c>
      <c r="EG15" s="13">
        <f t="shared" si="54"/>
        <v>1339.4999999999998</v>
      </c>
      <c r="EH15" s="13">
        <f t="shared" si="54"/>
        <v>3995.6999999999994</v>
      </c>
      <c r="EI15" s="13">
        <f t="shared" si="54"/>
        <v>1487.6999999999998</v>
      </c>
      <c r="EJ15" s="13">
        <f t="shared" si="54"/>
        <v>1610.82</v>
      </c>
      <c r="EK15" s="13">
        <f t="shared" si="54"/>
        <v>1542.4199999999998</v>
      </c>
      <c r="EL15" s="13">
        <f t="shared" si="54"/>
        <v>1666.6799999999996</v>
      </c>
      <c r="EM15" s="13">
        <f t="shared" si="54"/>
        <v>1364.58</v>
      </c>
      <c r="EN15" s="13">
        <f t="shared" ref="EN15:EU15" si="55">0.95*12*EN35</f>
        <v>2075.9399999999996</v>
      </c>
      <c r="EO15" s="13">
        <f t="shared" si="55"/>
        <v>934.79999999999984</v>
      </c>
      <c r="EP15" s="13">
        <f t="shared" si="55"/>
        <v>8381.2799999999988</v>
      </c>
      <c r="EQ15" s="13">
        <f t="shared" si="55"/>
        <v>4036.74</v>
      </c>
      <c r="ER15" s="13">
        <f t="shared" si="55"/>
        <v>4354.7999999999993</v>
      </c>
      <c r="ES15" s="13">
        <f t="shared" si="55"/>
        <v>4981.7999999999993</v>
      </c>
      <c r="ET15" s="13">
        <f t="shared" si="55"/>
        <v>5104.9199999999992</v>
      </c>
      <c r="EU15" s="13">
        <f t="shared" si="55"/>
        <v>5134.5599999999995</v>
      </c>
      <c r="EV15" s="13">
        <f>0.95*12*EV35</f>
        <v>5266.7999999999993</v>
      </c>
      <c r="EW15" s="13">
        <f t="shared" ref="EW15:FE15" si="56">0.95*12*EW35</f>
        <v>5199.54</v>
      </c>
      <c r="EX15" s="13">
        <f t="shared" si="56"/>
        <v>1727.0999999999997</v>
      </c>
      <c r="EY15" s="13">
        <f t="shared" si="56"/>
        <v>1714.56</v>
      </c>
      <c r="EZ15" s="13">
        <f t="shared" si="56"/>
        <v>1733.9399999999998</v>
      </c>
      <c r="FA15" s="13">
        <f t="shared" si="56"/>
        <v>1773.8399999999997</v>
      </c>
      <c r="FB15" s="13">
        <f t="shared" si="56"/>
        <v>2004.12</v>
      </c>
      <c r="FC15" s="13">
        <f t="shared" si="56"/>
        <v>1731.6599999999999</v>
      </c>
      <c r="FD15" s="13">
        <f t="shared" si="56"/>
        <v>2330.16</v>
      </c>
      <c r="FE15" s="13">
        <f t="shared" si="56"/>
        <v>1485.4199999999998</v>
      </c>
      <c r="FF15" s="13">
        <f>0.95*12*FF35</f>
        <v>7315.3799999999992</v>
      </c>
      <c r="FG15" s="13">
        <f t="shared" ref="FG15:FH15" si="57">0.95*12*FG35</f>
        <v>6637.08</v>
      </c>
      <c r="FH15" s="13">
        <f t="shared" si="57"/>
        <v>2724.5999999999995</v>
      </c>
      <c r="FI15" s="13">
        <f t="shared" ref="FI15:FJ15" si="58">0.95*12*FI35</f>
        <v>2716.62</v>
      </c>
      <c r="FJ15" s="13">
        <f t="shared" si="58"/>
        <v>1524.1799999999996</v>
      </c>
      <c r="FK15" s="13">
        <f t="shared" ref="FK15" si="59">0.95*12*FK35</f>
        <v>6464.94</v>
      </c>
      <c r="FL15" s="13">
        <f t="shared" ref="FL15:FQ15" si="60">0.95*12*FL35</f>
        <v>5027.3999999999996</v>
      </c>
      <c r="FM15" s="13">
        <f t="shared" si="60"/>
        <v>8371.0199999999986</v>
      </c>
      <c r="FN15" s="13">
        <f t="shared" si="60"/>
        <v>7137.5399999999991</v>
      </c>
      <c r="FO15" s="13">
        <f t="shared" si="60"/>
        <v>1489.9799999999998</v>
      </c>
      <c r="FP15" s="13">
        <f t="shared" si="60"/>
        <v>1769.2799999999997</v>
      </c>
      <c r="FQ15" s="13">
        <f t="shared" si="60"/>
        <v>2340.4199999999996</v>
      </c>
      <c r="FR15" s="13" t="s">
        <v>41</v>
      </c>
      <c r="FS15" s="13">
        <v>0.96</v>
      </c>
      <c r="FT15" s="13">
        <f t="shared" ref="FT15:GD15" si="61">0.96*12*FT35</f>
        <v>5463.9359999999997</v>
      </c>
      <c r="FU15" s="13">
        <f t="shared" si="61"/>
        <v>5342.9759999999997</v>
      </c>
      <c r="FV15" s="13">
        <f t="shared" si="61"/>
        <v>4620.6720000000005</v>
      </c>
      <c r="FW15" s="13">
        <f t="shared" si="61"/>
        <v>4621.8239999999996</v>
      </c>
      <c r="FX15" s="13">
        <f t="shared" si="61"/>
        <v>5318.7839999999997</v>
      </c>
      <c r="FY15" s="13">
        <f t="shared" si="61"/>
        <v>1354.752</v>
      </c>
      <c r="FZ15" s="13">
        <f t="shared" si="61"/>
        <v>1548.288</v>
      </c>
      <c r="GA15" s="13">
        <f t="shared" si="61"/>
        <v>1703.808</v>
      </c>
      <c r="GB15" s="13">
        <f t="shared" si="61"/>
        <v>1651.9680000000001</v>
      </c>
      <c r="GC15" s="13">
        <f t="shared" si="61"/>
        <v>690.048</v>
      </c>
      <c r="GD15" s="13">
        <f t="shared" si="61"/>
        <v>699.26400000000001</v>
      </c>
      <c r="GE15" s="13" t="s">
        <v>41</v>
      </c>
      <c r="GF15" s="31">
        <v>1.04</v>
      </c>
      <c r="GG15" s="13">
        <f>1.04*12*GG35</f>
        <v>8136.96</v>
      </c>
      <c r="GH15" s="57">
        <v>1.08</v>
      </c>
      <c r="GI15" s="13">
        <f t="shared" ref="GI15" si="62">1.08*12*GI35</f>
        <v>7055.424</v>
      </c>
      <c r="GJ15" s="31">
        <v>1.08</v>
      </c>
      <c r="GK15" s="13">
        <f t="shared" ref="GK15:GL15" si="63">1.08*12*GK35</f>
        <v>9554.112000000001</v>
      </c>
      <c r="GL15" s="13">
        <f t="shared" si="63"/>
        <v>9465.9840000000004</v>
      </c>
      <c r="GM15" s="13">
        <f t="shared" ref="GM15:GO15" si="64">1.08*12*GM35</f>
        <v>9179.5679999999993</v>
      </c>
      <c r="GN15" s="13">
        <f t="shared" si="64"/>
        <v>8735.0400000000009</v>
      </c>
      <c r="GO15" s="13">
        <f t="shared" si="64"/>
        <v>8725.9680000000008</v>
      </c>
      <c r="GP15" s="13">
        <f t="shared" ref="GP15" si="65">1.08*12*GP35</f>
        <v>6836.4000000000005</v>
      </c>
      <c r="GQ15" s="13" t="s">
        <v>41</v>
      </c>
      <c r="GR15" s="66">
        <v>0.95</v>
      </c>
      <c r="GS15" s="13">
        <f t="shared" ref="GS15:GU15" si="66">0.95*12*GS35</f>
        <v>3262.6799999999994</v>
      </c>
      <c r="GT15" s="13">
        <f t="shared" si="66"/>
        <v>4556.579999999999</v>
      </c>
      <c r="GU15" s="13">
        <f t="shared" si="66"/>
        <v>4549.74</v>
      </c>
      <c r="GV15" s="13">
        <f t="shared" ref="GV15:HB15" si="67">0.95*12*GV35</f>
        <v>4685.3999999999996</v>
      </c>
      <c r="GW15" s="13">
        <f t="shared" si="67"/>
        <v>4602.1799999999994</v>
      </c>
      <c r="GX15" s="13">
        <f t="shared" si="67"/>
        <v>1814.8799999999997</v>
      </c>
      <c r="GY15" s="13">
        <f t="shared" si="67"/>
        <v>1738.4999999999998</v>
      </c>
      <c r="GZ15" s="13">
        <f t="shared" si="67"/>
        <v>1838.82</v>
      </c>
      <c r="HA15" s="13">
        <f t="shared" si="67"/>
        <v>1852.4999999999998</v>
      </c>
      <c r="HB15" s="13">
        <f t="shared" si="67"/>
        <v>8031.2999999999993</v>
      </c>
      <c r="HC15" s="13">
        <f t="shared" ref="HC15:HM15" si="68">0.95*12*HC35</f>
        <v>7885.3799999999992</v>
      </c>
      <c r="HD15" s="13">
        <f t="shared" si="68"/>
        <v>8584.1999999999989</v>
      </c>
      <c r="HE15" s="13">
        <f t="shared" si="68"/>
        <v>1378.26</v>
      </c>
      <c r="HF15" s="13">
        <f t="shared" si="68"/>
        <v>2750.8199999999997</v>
      </c>
      <c r="HG15" s="13">
        <f t="shared" si="68"/>
        <v>1178.76</v>
      </c>
      <c r="HH15" s="13">
        <f t="shared" si="68"/>
        <v>1396.4999999999998</v>
      </c>
      <c r="HI15" s="13">
        <f t="shared" si="68"/>
        <v>1532.1599999999999</v>
      </c>
      <c r="HJ15" s="13">
        <f t="shared" si="68"/>
        <v>6454.6799999999994</v>
      </c>
      <c r="HK15" s="13">
        <f t="shared" si="68"/>
        <v>3144.12</v>
      </c>
      <c r="HL15" s="13">
        <f t="shared" si="68"/>
        <v>5348.8799999999992</v>
      </c>
      <c r="HM15" s="13">
        <f t="shared" si="68"/>
        <v>2863.6799999999994</v>
      </c>
      <c r="HN15" s="13">
        <f>0.95*12*HN35</f>
        <v>6280.2599999999993</v>
      </c>
      <c r="HO15" s="13">
        <f t="shared" ref="HO15:HU15" si="69">0.95*12*HO35</f>
        <v>5426.4</v>
      </c>
      <c r="HP15" s="13">
        <f t="shared" si="69"/>
        <v>8193.18</v>
      </c>
      <c r="HQ15" s="13">
        <f t="shared" si="69"/>
        <v>5503.9199999999992</v>
      </c>
      <c r="HR15" s="13">
        <f t="shared" si="69"/>
        <v>5980.44</v>
      </c>
      <c r="HS15" s="13">
        <f t="shared" si="69"/>
        <v>6029.4599999999991</v>
      </c>
      <c r="HT15" s="13">
        <f t="shared" si="69"/>
        <v>6510.5399999999991</v>
      </c>
      <c r="HU15" s="13">
        <f t="shared" si="69"/>
        <v>6407.94</v>
      </c>
      <c r="HV15" s="13">
        <f t="shared" ref="HV15:HY15" si="70">0.95*12*HV35</f>
        <v>6426.1799999999994</v>
      </c>
      <c r="HW15" s="13">
        <f t="shared" si="70"/>
        <v>2322.1799999999994</v>
      </c>
      <c r="HX15" s="13">
        <f t="shared" si="70"/>
        <v>3780.24</v>
      </c>
      <c r="HY15" s="13">
        <f t="shared" si="70"/>
        <v>5786.6399999999994</v>
      </c>
      <c r="HZ15" s="13">
        <f>0.95*12*HZ35</f>
        <v>2476.0799999999995</v>
      </c>
      <c r="IA15" s="13">
        <f t="shared" ref="IA15:IE15" si="71">0.95*12*IA35</f>
        <v>6152.58</v>
      </c>
      <c r="IB15" s="13">
        <f t="shared" si="71"/>
        <v>8785.98</v>
      </c>
      <c r="IC15" s="13">
        <f t="shared" si="71"/>
        <v>5216.6399999999994</v>
      </c>
      <c r="ID15" s="13">
        <f t="shared" si="71"/>
        <v>5251.98</v>
      </c>
      <c r="IE15" s="13">
        <f t="shared" si="71"/>
        <v>5218.9199999999992</v>
      </c>
      <c r="IF15" s="13">
        <f t="shared" ref="IF15:II15" si="72">0.95*12*IF35</f>
        <v>1980.1799999999996</v>
      </c>
      <c r="IG15" s="13">
        <f t="shared" si="72"/>
        <v>2671.02</v>
      </c>
      <c r="IH15" s="13">
        <f t="shared" si="72"/>
        <v>1082.9999999999998</v>
      </c>
      <c r="II15" s="13">
        <f t="shared" si="72"/>
        <v>3149.8199999999997</v>
      </c>
      <c r="IJ15" s="13">
        <f t="shared" ref="IJ15:IQ15" si="73">0.95*12*IJ35</f>
        <v>8641.1999999999989</v>
      </c>
      <c r="IK15" s="13">
        <f t="shared" si="73"/>
        <v>6350.94</v>
      </c>
      <c r="IL15" s="13">
        <f t="shared" si="73"/>
        <v>6430.74</v>
      </c>
      <c r="IM15" s="13">
        <f t="shared" si="73"/>
        <v>5858.4599999999991</v>
      </c>
      <c r="IN15" s="13">
        <f t="shared" si="73"/>
        <v>6182.2199999999984</v>
      </c>
      <c r="IO15" s="13">
        <f t="shared" si="73"/>
        <v>1397.6399999999999</v>
      </c>
      <c r="IP15" s="13">
        <f t="shared" si="73"/>
        <v>8176.08</v>
      </c>
      <c r="IQ15" s="13">
        <f t="shared" si="73"/>
        <v>6344.0999999999995</v>
      </c>
      <c r="IR15" s="13" t="s">
        <v>41</v>
      </c>
      <c r="IS15" s="66">
        <v>0.96</v>
      </c>
      <c r="IT15" s="13">
        <f t="shared" ref="IT15:IU15" si="74">0.96*12*IT35</f>
        <v>1361.664</v>
      </c>
      <c r="IU15" s="13">
        <f t="shared" si="74"/>
        <v>4633.3440000000001</v>
      </c>
      <c r="IV15" s="66">
        <v>1.04</v>
      </c>
      <c r="IW15" s="13">
        <f>1.04*12*IW35</f>
        <v>6529.536000000001</v>
      </c>
      <c r="IX15" s="13">
        <v>0.95</v>
      </c>
      <c r="IY15" s="13">
        <f>0.95*12*IY35</f>
        <v>9614.7599999999984</v>
      </c>
    </row>
    <row r="16" spans="1:259" s="1" customFormat="1" x14ac:dyDescent="0.2">
      <c r="A16" s="93" t="s">
        <v>31</v>
      </c>
      <c r="B16" s="93"/>
      <c r="C16" s="93"/>
      <c r="D16" s="93"/>
      <c r="E16" s="93"/>
      <c r="F16" s="93"/>
      <c r="G16" s="13" t="s">
        <v>13</v>
      </c>
      <c r="H16" s="13">
        <v>0.41</v>
      </c>
      <c r="I16" s="13">
        <f>0.41*12*I35</f>
        <v>3452.364</v>
      </c>
      <c r="J16" s="13">
        <f t="shared" ref="J16:K16" si="75">0.41*12*J35</f>
        <v>2848.1879999999996</v>
      </c>
      <c r="K16" s="13">
        <f t="shared" si="75"/>
        <v>2745.8519999999999</v>
      </c>
      <c r="L16" s="13">
        <f>0.41*12*L35</f>
        <v>697.16399999999999</v>
      </c>
      <c r="M16" s="13">
        <f t="shared" ref="M16" si="76">0.41*12*M35</f>
        <v>993.84</v>
      </c>
      <c r="N16" s="13" t="s">
        <v>13</v>
      </c>
      <c r="O16" s="13">
        <v>0.89</v>
      </c>
      <c r="P16" s="13">
        <f>0.89*12*P35</f>
        <v>1291.212</v>
      </c>
      <c r="Q16" s="13">
        <f t="shared" ref="Q16:Y16" si="77">0.89*12*Q35</f>
        <v>1483.452</v>
      </c>
      <c r="R16" s="13">
        <f t="shared" si="77"/>
        <v>864.01200000000006</v>
      </c>
      <c r="S16" s="13">
        <f t="shared" si="77"/>
        <v>872.55600000000004</v>
      </c>
      <c r="T16" s="13">
        <f t="shared" si="77"/>
        <v>872.55600000000004</v>
      </c>
      <c r="U16" s="13">
        <f t="shared" si="77"/>
        <v>862.94399999999996</v>
      </c>
      <c r="V16" s="13">
        <f t="shared" si="77"/>
        <v>845.85599999999999</v>
      </c>
      <c r="W16" s="13">
        <f t="shared" si="77"/>
        <v>6157.0199999999995</v>
      </c>
      <c r="X16" s="13">
        <f t="shared" si="77"/>
        <v>861.87599999999998</v>
      </c>
      <c r="Y16" s="13">
        <f t="shared" si="77"/>
        <v>824.49599999999998</v>
      </c>
      <c r="Z16" s="13">
        <f t="shared" ref="Z16" si="78">0.89*12*Z35</f>
        <v>2803.5</v>
      </c>
      <c r="AA16" s="13">
        <f>0.89*12*AA35</f>
        <v>4247.4359999999997</v>
      </c>
      <c r="AB16" s="13">
        <f t="shared" ref="AB16:AJ16" si="79">0.89*12*AB35</f>
        <v>5530.1039999999994</v>
      </c>
      <c r="AC16" s="13">
        <f t="shared" si="79"/>
        <v>4314.72</v>
      </c>
      <c r="AD16" s="13">
        <f t="shared" si="79"/>
        <v>3727.3199999999997</v>
      </c>
      <c r="AE16" s="13">
        <f t="shared" si="79"/>
        <v>1944.828</v>
      </c>
      <c r="AF16" s="13">
        <f t="shared" si="79"/>
        <v>4510.1639999999998</v>
      </c>
      <c r="AG16" s="13">
        <f t="shared" si="79"/>
        <v>5556.8039999999992</v>
      </c>
      <c r="AH16" s="13">
        <f t="shared" si="79"/>
        <v>860.80799999999988</v>
      </c>
      <c r="AI16" s="13">
        <f t="shared" si="79"/>
        <v>4577.4480000000003</v>
      </c>
      <c r="AJ16" s="13">
        <f t="shared" si="79"/>
        <v>5688.1679999999997</v>
      </c>
      <c r="AK16" s="13">
        <f>0.89*12*AK35</f>
        <v>1331.796</v>
      </c>
      <c r="AL16" s="13">
        <f t="shared" ref="AL16:AX16" si="80">0.89*12*AL35</f>
        <v>3279.828</v>
      </c>
      <c r="AM16" s="13">
        <f t="shared" si="80"/>
        <v>1630.8359999999998</v>
      </c>
      <c r="AN16" s="13">
        <f t="shared" si="80"/>
        <v>1588.1159999999998</v>
      </c>
      <c r="AO16" s="13">
        <f t="shared" si="80"/>
        <v>1614.8159999999998</v>
      </c>
      <c r="AP16" s="13">
        <f t="shared" si="80"/>
        <v>1647.924</v>
      </c>
      <c r="AQ16" s="13">
        <f t="shared" si="80"/>
        <v>1619.088</v>
      </c>
      <c r="AR16" s="13">
        <f t="shared" si="80"/>
        <v>1629.7679999999998</v>
      </c>
      <c r="AS16" s="13">
        <f t="shared" si="80"/>
        <v>1616.952</v>
      </c>
      <c r="AT16" s="13">
        <f t="shared" si="80"/>
        <v>1622.2919999999999</v>
      </c>
      <c r="AU16" s="13">
        <f t="shared" si="80"/>
        <v>2551.4519999999998</v>
      </c>
      <c r="AV16" s="13">
        <f t="shared" si="80"/>
        <v>1452.48</v>
      </c>
      <c r="AW16" s="13">
        <f t="shared" si="80"/>
        <v>2106.096</v>
      </c>
      <c r="AX16" s="13">
        <f t="shared" si="80"/>
        <v>1551.8040000000001</v>
      </c>
      <c r="AY16" s="13">
        <f>0.89*12*AY35</f>
        <v>1723.752</v>
      </c>
      <c r="AZ16" s="13">
        <f t="shared" ref="AZ16:BJ16" si="81">0.89*12*AZ35</f>
        <v>1461.0240000000001</v>
      </c>
      <c r="BA16" s="13">
        <f t="shared" si="81"/>
        <v>1489.86</v>
      </c>
      <c r="BB16" s="13">
        <f t="shared" si="81"/>
        <v>1414.0319999999999</v>
      </c>
      <c r="BC16" s="13">
        <f t="shared" si="81"/>
        <v>1513.3559999999998</v>
      </c>
      <c r="BD16" s="13">
        <f t="shared" si="81"/>
        <v>1491.9959999999999</v>
      </c>
      <c r="BE16" s="13">
        <f t="shared" si="81"/>
        <v>1136.3520000000001</v>
      </c>
      <c r="BF16" s="13">
        <f t="shared" si="81"/>
        <v>1485.588</v>
      </c>
      <c r="BG16" s="13">
        <f t="shared" si="81"/>
        <v>1469.568</v>
      </c>
      <c r="BH16" s="13">
        <f t="shared" si="81"/>
        <v>1372.3799999999999</v>
      </c>
      <c r="BI16" s="13">
        <f t="shared" si="81"/>
        <v>1487.7240000000002</v>
      </c>
      <c r="BJ16" s="13">
        <f t="shared" si="81"/>
        <v>1764.3359999999998</v>
      </c>
      <c r="BK16" s="13">
        <f>0.89*12*BK35</f>
        <v>1564.62</v>
      </c>
      <c r="BL16" s="13">
        <f t="shared" ref="BL16:BW16" si="82">0.89*12*BL35</f>
        <v>1531.5119999999999</v>
      </c>
      <c r="BM16" s="13">
        <f t="shared" si="82"/>
        <v>1337.136</v>
      </c>
      <c r="BN16" s="13">
        <f t="shared" si="82"/>
        <v>888.57600000000002</v>
      </c>
      <c r="BO16" s="13">
        <f t="shared" si="82"/>
        <v>1325.3879999999999</v>
      </c>
      <c r="BP16" s="13">
        <f t="shared" si="82"/>
        <v>1392.672</v>
      </c>
      <c r="BQ16" s="13">
        <f t="shared" si="82"/>
        <v>1521.8999999999999</v>
      </c>
      <c r="BR16" s="13">
        <f t="shared" si="82"/>
        <v>1742.9759999999999</v>
      </c>
      <c r="BS16" s="13">
        <f t="shared" si="82"/>
        <v>1749.384</v>
      </c>
      <c r="BT16" s="13">
        <f t="shared" si="82"/>
        <v>1456.752</v>
      </c>
      <c r="BU16" s="13">
        <f t="shared" si="82"/>
        <v>1490.9279999999999</v>
      </c>
      <c r="BV16" s="13">
        <f t="shared" si="82"/>
        <v>2233.1880000000001</v>
      </c>
      <c r="BW16" s="13">
        <f t="shared" si="82"/>
        <v>1498.404</v>
      </c>
      <c r="BX16" s="13">
        <f>0.89*12*BX35</f>
        <v>5876.1360000000004</v>
      </c>
      <c r="BY16" s="13">
        <f t="shared" ref="BY16:DI16" si="83">0.89*12*BY35</f>
        <v>883.23599999999999</v>
      </c>
      <c r="BZ16" s="13">
        <f t="shared" si="83"/>
        <v>792.45600000000002</v>
      </c>
      <c r="CA16" s="13">
        <f t="shared" si="83"/>
        <v>1181.2079999999999</v>
      </c>
      <c r="CB16" s="13">
        <f t="shared" si="83"/>
        <v>835.17600000000004</v>
      </c>
      <c r="CC16" s="13">
        <f t="shared" si="83"/>
        <v>844.7879999999999</v>
      </c>
      <c r="CD16" s="13">
        <f t="shared" si="83"/>
        <v>857.60399999999993</v>
      </c>
      <c r="CE16" s="13">
        <f>0.89*12*CE35</f>
        <v>6192.2639999999992</v>
      </c>
      <c r="CF16" s="13">
        <f t="shared" ref="CF16:CR16" si="84">0.89*12*CF35</f>
        <v>6302.268</v>
      </c>
      <c r="CG16" s="13">
        <f t="shared" si="84"/>
        <v>3490.2240000000002</v>
      </c>
      <c r="CH16" s="13">
        <f t="shared" si="84"/>
        <v>3684.6</v>
      </c>
      <c r="CI16" s="13">
        <f t="shared" si="84"/>
        <v>1735.5</v>
      </c>
      <c r="CJ16" s="13">
        <f t="shared" si="84"/>
        <v>853.33199999999999</v>
      </c>
      <c r="CK16" s="13">
        <f t="shared" si="84"/>
        <v>868.28399999999999</v>
      </c>
      <c r="CL16" s="13">
        <f t="shared" si="84"/>
        <v>881.1</v>
      </c>
      <c r="CM16" s="13">
        <f t="shared" si="84"/>
        <v>1749.384</v>
      </c>
      <c r="CN16" s="13">
        <f t="shared" si="84"/>
        <v>1744.0440000000001</v>
      </c>
      <c r="CO16" s="13">
        <f t="shared" si="84"/>
        <v>1016.736</v>
      </c>
      <c r="CP16" s="13">
        <f t="shared" si="84"/>
        <v>1717.3440000000001</v>
      </c>
      <c r="CQ16" s="13">
        <f t="shared" si="84"/>
        <v>1170.528</v>
      </c>
      <c r="CR16" s="13">
        <f t="shared" si="84"/>
        <v>5576.0280000000002</v>
      </c>
      <c r="CS16" s="13">
        <f>0.89*12*CS35</f>
        <v>1970.46</v>
      </c>
      <c r="CT16" s="13">
        <f t="shared" ref="CT16:CY16" si="85">0.89*12*CT35</f>
        <v>1122.4679999999998</v>
      </c>
      <c r="CU16" s="13">
        <f t="shared" si="85"/>
        <v>999.64799999999991</v>
      </c>
      <c r="CV16" s="13">
        <f t="shared" si="85"/>
        <v>1575.3</v>
      </c>
      <c r="CW16" s="13">
        <f t="shared" si="85"/>
        <v>2176.5840000000003</v>
      </c>
      <c r="CX16" s="13">
        <f t="shared" si="85"/>
        <v>2296.1999999999998</v>
      </c>
      <c r="CY16" s="13">
        <f t="shared" si="85"/>
        <v>2510.8679999999999</v>
      </c>
      <c r="CZ16" s="13">
        <f>0.89*12*CZ35</f>
        <v>1630.8359999999998</v>
      </c>
      <c r="DA16" s="13">
        <f t="shared" ref="DA16:DF16" si="86">0.89*12*DA35</f>
        <v>1655.3999999999999</v>
      </c>
      <c r="DB16" s="13">
        <f t="shared" si="86"/>
        <v>747.6</v>
      </c>
      <c r="DC16" s="13">
        <f t="shared" si="86"/>
        <v>729.44399999999996</v>
      </c>
      <c r="DD16" s="13">
        <f t="shared" si="86"/>
        <v>1204.704</v>
      </c>
      <c r="DE16" s="13">
        <f t="shared" si="86"/>
        <v>813.81600000000003</v>
      </c>
      <c r="DF16" s="13">
        <f t="shared" si="86"/>
        <v>3547.8959999999997</v>
      </c>
      <c r="DG16" s="13">
        <f t="shared" si="83"/>
        <v>4329.6719999999996</v>
      </c>
      <c r="DH16" s="13">
        <f t="shared" si="83"/>
        <v>4967.268</v>
      </c>
      <c r="DI16" s="13">
        <f t="shared" si="83"/>
        <v>4999.308</v>
      </c>
      <c r="DJ16" s="13">
        <f t="shared" ref="DJ16:DO16" si="87">0.89*12*DJ35</f>
        <v>1188.684</v>
      </c>
      <c r="DK16" s="13">
        <f t="shared" si="87"/>
        <v>4809.2039999999997</v>
      </c>
      <c r="DL16" s="13">
        <f t="shared" si="87"/>
        <v>6222.1679999999997</v>
      </c>
      <c r="DM16" s="13">
        <f t="shared" si="87"/>
        <v>6212.5560000000005</v>
      </c>
      <c r="DN16" s="13">
        <f t="shared" si="87"/>
        <v>6332.1719999999996</v>
      </c>
      <c r="DO16" s="13">
        <f t="shared" si="87"/>
        <v>4246.3680000000004</v>
      </c>
      <c r="DP16" s="13">
        <f>0.89*12*DP35</f>
        <v>4276.2719999999999</v>
      </c>
      <c r="DQ16" s="13">
        <f t="shared" ref="DQ16:EA16" si="88">0.89*12*DQ35</f>
        <v>7516.5839999999989</v>
      </c>
      <c r="DR16" s="13">
        <f t="shared" si="88"/>
        <v>5928.4679999999998</v>
      </c>
      <c r="DS16" s="13">
        <f t="shared" si="88"/>
        <v>3704.8919999999998</v>
      </c>
      <c r="DT16" s="13">
        <f t="shared" si="88"/>
        <v>2208.6240000000003</v>
      </c>
      <c r="DU16" s="13">
        <f t="shared" si="88"/>
        <v>2162.6999999999998</v>
      </c>
      <c r="DV16" s="13">
        <f t="shared" si="88"/>
        <v>1289.076</v>
      </c>
      <c r="DW16" s="13">
        <f t="shared" si="88"/>
        <v>6097.2119999999995</v>
      </c>
      <c r="DX16" s="13">
        <f t="shared" si="88"/>
        <v>6074.7839999999997</v>
      </c>
      <c r="DY16" s="13">
        <f t="shared" si="88"/>
        <v>5502.3360000000002</v>
      </c>
      <c r="DZ16" s="13">
        <f t="shared" si="88"/>
        <v>1465.2959999999998</v>
      </c>
      <c r="EA16" s="13">
        <f t="shared" si="88"/>
        <v>1600.932</v>
      </c>
      <c r="EB16" s="13">
        <f>0.89*12*EB35</f>
        <v>1488.7919999999999</v>
      </c>
      <c r="EC16" s="13">
        <f t="shared" ref="EC16:EM16" si="89">0.89*12*EC35</f>
        <v>1190.82</v>
      </c>
      <c r="ED16" s="13">
        <f t="shared" si="89"/>
        <v>1483.452</v>
      </c>
      <c r="EE16" s="13">
        <f t="shared" si="89"/>
        <v>1757.9279999999999</v>
      </c>
      <c r="EF16" s="13">
        <f t="shared" si="89"/>
        <v>1483.452</v>
      </c>
      <c r="EG16" s="13">
        <f t="shared" si="89"/>
        <v>1254.8999999999999</v>
      </c>
      <c r="EH16" s="13">
        <f t="shared" si="89"/>
        <v>3743.3399999999997</v>
      </c>
      <c r="EI16" s="13">
        <f t="shared" si="89"/>
        <v>1393.74</v>
      </c>
      <c r="EJ16" s="13">
        <f t="shared" si="89"/>
        <v>1509.0840000000001</v>
      </c>
      <c r="EK16" s="13">
        <f t="shared" si="89"/>
        <v>1445.0040000000001</v>
      </c>
      <c r="EL16" s="13">
        <f t="shared" si="89"/>
        <v>1561.4159999999999</v>
      </c>
      <c r="EM16" s="13">
        <f t="shared" si="89"/>
        <v>1278.396</v>
      </c>
      <c r="EN16" s="13">
        <f t="shared" ref="EN16:EU16" si="90">0.89*12*EN35</f>
        <v>1944.828</v>
      </c>
      <c r="EO16" s="13">
        <f t="shared" si="90"/>
        <v>875.76</v>
      </c>
      <c r="EP16" s="13">
        <f t="shared" si="90"/>
        <v>7851.9360000000006</v>
      </c>
      <c r="EQ16" s="13">
        <f t="shared" si="90"/>
        <v>3781.788</v>
      </c>
      <c r="ER16" s="13">
        <f t="shared" si="90"/>
        <v>4079.7599999999998</v>
      </c>
      <c r="ES16" s="13">
        <f t="shared" si="90"/>
        <v>4667.16</v>
      </c>
      <c r="ET16" s="13">
        <f t="shared" si="90"/>
        <v>4782.5039999999999</v>
      </c>
      <c r="EU16" s="13">
        <f t="shared" si="90"/>
        <v>4810.2719999999999</v>
      </c>
      <c r="EV16" s="13">
        <f>0.89*12*EV35</f>
        <v>4934.16</v>
      </c>
      <c r="EW16" s="13">
        <f t="shared" ref="EW16:FE16" si="91">0.89*12*EW35</f>
        <v>4871.1480000000001</v>
      </c>
      <c r="EX16" s="13">
        <f t="shared" si="91"/>
        <v>1618.02</v>
      </c>
      <c r="EY16" s="13">
        <f t="shared" si="91"/>
        <v>1606.2719999999999</v>
      </c>
      <c r="EZ16" s="13">
        <f t="shared" si="91"/>
        <v>1624.4279999999999</v>
      </c>
      <c r="FA16" s="13">
        <f t="shared" si="91"/>
        <v>1661.808</v>
      </c>
      <c r="FB16" s="13">
        <f t="shared" si="91"/>
        <v>1877.5440000000001</v>
      </c>
      <c r="FC16" s="13">
        <f t="shared" si="91"/>
        <v>1622.2919999999999</v>
      </c>
      <c r="FD16" s="13">
        <f t="shared" si="91"/>
        <v>2182.9920000000002</v>
      </c>
      <c r="FE16" s="13">
        <f t="shared" si="91"/>
        <v>1391.604</v>
      </c>
      <c r="FF16" s="13">
        <f>0.89*12*FF35</f>
        <v>6853.3560000000007</v>
      </c>
      <c r="FG16" s="13">
        <f t="shared" ref="FG16:FH16" si="92">0.89*12*FG35</f>
        <v>6217.8960000000006</v>
      </c>
      <c r="FH16" s="13">
        <f t="shared" si="92"/>
        <v>2552.52</v>
      </c>
      <c r="FI16" s="13">
        <f t="shared" ref="FI16:FJ16" si="93">0.89*12*FI35</f>
        <v>2545.0439999999999</v>
      </c>
      <c r="FJ16" s="13">
        <f t="shared" si="93"/>
        <v>1427.9159999999999</v>
      </c>
      <c r="FK16" s="13">
        <f t="shared" ref="FK16" si="94">0.89*12*FK35</f>
        <v>6056.6279999999997</v>
      </c>
      <c r="FL16" s="13">
        <f t="shared" ref="FL16:FQ16" si="95">0.89*12*FL35</f>
        <v>4709.88</v>
      </c>
      <c r="FM16" s="13">
        <f t="shared" si="95"/>
        <v>7842.3239999999996</v>
      </c>
      <c r="FN16" s="13">
        <f t="shared" si="95"/>
        <v>6686.7480000000005</v>
      </c>
      <c r="FO16" s="13">
        <f t="shared" si="95"/>
        <v>1395.8759999999997</v>
      </c>
      <c r="FP16" s="13">
        <f t="shared" si="95"/>
        <v>1657.5359999999998</v>
      </c>
      <c r="FQ16" s="13">
        <f t="shared" si="95"/>
        <v>2192.6040000000003</v>
      </c>
      <c r="FR16" s="13" t="s">
        <v>13</v>
      </c>
      <c r="FS16" s="13">
        <v>0.47</v>
      </c>
      <c r="FT16" s="13">
        <f t="shared" ref="FT16:GD16" si="96">0.47*12*FT35</f>
        <v>2675.0520000000001</v>
      </c>
      <c r="FU16" s="13">
        <f t="shared" si="96"/>
        <v>2615.8319999999999</v>
      </c>
      <c r="FV16" s="13">
        <f t="shared" si="96"/>
        <v>2262.2040000000002</v>
      </c>
      <c r="FW16" s="13">
        <f t="shared" si="96"/>
        <v>2262.768</v>
      </c>
      <c r="FX16" s="13">
        <f t="shared" si="96"/>
        <v>2603.9879999999998</v>
      </c>
      <c r="FY16" s="13">
        <f t="shared" si="96"/>
        <v>663.2639999999999</v>
      </c>
      <c r="FZ16" s="13">
        <f t="shared" si="96"/>
        <v>758.01599999999996</v>
      </c>
      <c r="GA16" s="13">
        <f t="shared" si="96"/>
        <v>834.15599999999995</v>
      </c>
      <c r="GB16" s="13">
        <f t="shared" si="96"/>
        <v>808.77599999999995</v>
      </c>
      <c r="GC16" s="13">
        <f t="shared" si="96"/>
        <v>337.83599999999996</v>
      </c>
      <c r="GD16" s="13">
        <f t="shared" si="96"/>
        <v>342.34800000000001</v>
      </c>
      <c r="GE16" s="13" t="s">
        <v>13</v>
      </c>
      <c r="GF16" s="31">
        <v>0.95</v>
      </c>
      <c r="GG16" s="13">
        <f>0.95*12*GG35</f>
        <v>7432.7999999999993</v>
      </c>
      <c r="GH16" s="57">
        <v>0.41</v>
      </c>
      <c r="GI16" s="13">
        <f t="shared" ref="GI16" si="97">0.41*12*GI35</f>
        <v>2678.4479999999999</v>
      </c>
      <c r="GJ16" s="31">
        <v>0.41</v>
      </c>
      <c r="GK16" s="13">
        <f t="shared" ref="GK16:GL16" si="98">0.41*12*GK35</f>
        <v>3627.0240000000003</v>
      </c>
      <c r="GL16" s="13">
        <f t="shared" si="98"/>
        <v>3593.5679999999998</v>
      </c>
      <c r="GM16" s="13">
        <f t="shared" ref="GM16:GO16" si="99">0.41*12*GM35</f>
        <v>3484.8359999999998</v>
      </c>
      <c r="GN16" s="13">
        <f t="shared" si="99"/>
        <v>3316.08</v>
      </c>
      <c r="GO16" s="13">
        <f t="shared" si="99"/>
        <v>3312.6359999999995</v>
      </c>
      <c r="GP16" s="13">
        <f t="shared" ref="GP16" si="100">0.41*12*GP35</f>
        <v>2595.3000000000002</v>
      </c>
      <c r="GQ16" s="13" t="s">
        <v>13</v>
      </c>
      <c r="GR16" s="66">
        <v>0.89</v>
      </c>
      <c r="GS16" s="13">
        <f t="shared" ref="GS16:GU16" si="101">0.89*12*GS35</f>
        <v>3056.616</v>
      </c>
      <c r="GT16" s="13">
        <f t="shared" si="101"/>
        <v>4268.7959999999994</v>
      </c>
      <c r="GU16" s="13">
        <f t="shared" si="101"/>
        <v>4262.3879999999999</v>
      </c>
      <c r="GV16" s="13">
        <f t="shared" ref="GV16:HB16" si="102">0.89*12*GV35</f>
        <v>4389.4799999999996</v>
      </c>
      <c r="GW16" s="13">
        <f t="shared" si="102"/>
        <v>4311.5159999999996</v>
      </c>
      <c r="GX16" s="13">
        <f t="shared" si="102"/>
        <v>1700.2559999999999</v>
      </c>
      <c r="GY16" s="13">
        <f t="shared" si="102"/>
        <v>1628.7</v>
      </c>
      <c r="GZ16" s="13">
        <f t="shared" si="102"/>
        <v>1722.684</v>
      </c>
      <c r="HA16" s="13">
        <f t="shared" si="102"/>
        <v>1735.5</v>
      </c>
      <c r="HB16" s="13">
        <f t="shared" si="102"/>
        <v>7524.0599999999995</v>
      </c>
      <c r="HC16" s="13">
        <f t="shared" ref="HC16:HM16" si="103">0.89*12*HC35</f>
        <v>7387.3560000000007</v>
      </c>
      <c r="HD16" s="13">
        <f t="shared" si="103"/>
        <v>8042.04</v>
      </c>
      <c r="HE16" s="13">
        <f t="shared" si="103"/>
        <v>1291.212</v>
      </c>
      <c r="HF16" s="13">
        <f t="shared" si="103"/>
        <v>2577.0839999999998</v>
      </c>
      <c r="HG16" s="13">
        <f t="shared" si="103"/>
        <v>1104.3120000000001</v>
      </c>
      <c r="HH16" s="13">
        <f t="shared" si="103"/>
        <v>1308.3</v>
      </c>
      <c r="HI16" s="13">
        <f t="shared" si="103"/>
        <v>1435.3920000000001</v>
      </c>
      <c r="HJ16" s="13">
        <f t="shared" si="103"/>
        <v>6047.0160000000005</v>
      </c>
      <c r="HK16" s="13">
        <f t="shared" si="103"/>
        <v>2945.5439999999999</v>
      </c>
      <c r="HL16" s="13">
        <f t="shared" si="103"/>
        <v>5011.0559999999996</v>
      </c>
      <c r="HM16" s="13">
        <f t="shared" si="103"/>
        <v>2682.8159999999998</v>
      </c>
      <c r="HN16" s="13">
        <f>0.89*12*HN35</f>
        <v>5883.6119999999992</v>
      </c>
      <c r="HO16" s="13">
        <f t="shared" ref="HO16:HU16" si="104">0.89*12*HO35</f>
        <v>5083.68</v>
      </c>
      <c r="HP16" s="13">
        <f t="shared" si="104"/>
        <v>7675.7160000000003</v>
      </c>
      <c r="HQ16" s="13">
        <f t="shared" si="104"/>
        <v>5156.3040000000001</v>
      </c>
      <c r="HR16" s="13">
        <f t="shared" si="104"/>
        <v>5602.7280000000001</v>
      </c>
      <c r="HS16" s="13">
        <f t="shared" si="104"/>
        <v>5648.652</v>
      </c>
      <c r="HT16" s="13">
        <f t="shared" si="104"/>
        <v>6099.348</v>
      </c>
      <c r="HU16" s="13">
        <f t="shared" si="104"/>
        <v>6003.2280000000001</v>
      </c>
      <c r="HV16" s="13">
        <f t="shared" ref="HV16:HY16" si="105">0.89*12*HV35</f>
        <v>6020.3160000000007</v>
      </c>
      <c r="HW16" s="13">
        <f t="shared" si="105"/>
        <v>2175.5159999999996</v>
      </c>
      <c r="HX16" s="13">
        <f t="shared" si="105"/>
        <v>3541.4880000000003</v>
      </c>
      <c r="HY16" s="13">
        <f t="shared" si="105"/>
        <v>5421.1679999999997</v>
      </c>
      <c r="HZ16" s="13">
        <f>0.89*12*HZ35</f>
        <v>2319.6959999999999</v>
      </c>
      <c r="IA16" s="13">
        <f t="shared" ref="IA16:IE16" si="106">0.89*12*IA35</f>
        <v>5763.9960000000001</v>
      </c>
      <c r="IB16" s="13">
        <f t="shared" si="106"/>
        <v>8231.0760000000009</v>
      </c>
      <c r="IC16" s="13">
        <f t="shared" si="106"/>
        <v>4887.1679999999997</v>
      </c>
      <c r="ID16" s="13">
        <f t="shared" si="106"/>
        <v>4920.2759999999998</v>
      </c>
      <c r="IE16" s="13">
        <f t="shared" si="106"/>
        <v>4889.3040000000001</v>
      </c>
      <c r="IF16" s="13">
        <f t="shared" ref="IF16:II16" si="107">0.89*12*IF35</f>
        <v>1855.1159999999998</v>
      </c>
      <c r="IG16" s="13">
        <f t="shared" si="107"/>
        <v>2502.3240000000001</v>
      </c>
      <c r="IH16" s="13">
        <f t="shared" si="107"/>
        <v>1014.6</v>
      </c>
      <c r="II16" s="13">
        <f t="shared" si="107"/>
        <v>2950.884</v>
      </c>
      <c r="IJ16" s="13">
        <f t="shared" ref="IJ16:IQ16" si="108">0.89*12*IJ35</f>
        <v>8095.44</v>
      </c>
      <c r="IK16" s="13">
        <f t="shared" si="108"/>
        <v>5949.8280000000004</v>
      </c>
      <c r="IL16" s="13">
        <f t="shared" si="108"/>
        <v>6024.5879999999997</v>
      </c>
      <c r="IM16" s="13">
        <f t="shared" si="108"/>
        <v>5488.4519999999993</v>
      </c>
      <c r="IN16" s="13">
        <f t="shared" si="108"/>
        <v>5791.7639999999992</v>
      </c>
      <c r="IO16" s="13">
        <f t="shared" si="108"/>
        <v>1309.3679999999999</v>
      </c>
      <c r="IP16" s="13">
        <f t="shared" si="108"/>
        <v>7659.6959999999999</v>
      </c>
      <c r="IQ16" s="13">
        <f t="shared" si="108"/>
        <v>5943.42</v>
      </c>
      <c r="IR16" s="13" t="s">
        <v>13</v>
      </c>
      <c r="IS16" s="66">
        <v>0.47</v>
      </c>
      <c r="IT16" s="13">
        <f t="shared" ref="IT16:IU16" si="109">0.47*12*IT35</f>
        <v>666.64800000000002</v>
      </c>
      <c r="IU16" s="13">
        <f t="shared" si="109"/>
        <v>2268.4079999999999</v>
      </c>
      <c r="IV16" s="66">
        <v>0.95</v>
      </c>
      <c r="IW16" s="13">
        <f>0.95*12*IW35</f>
        <v>5964.48</v>
      </c>
      <c r="IX16" s="13">
        <v>0.89</v>
      </c>
      <c r="IY16" s="13">
        <f>0.89*12*IY35</f>
        <v>9007.5119999999988</v>
      </c>
    </row>
    <row r="17" spans="1:259" s="1" customFormat="1" x14ac:dyDescent="0.2">
      <c r="A17" s="93" t="s">
        <v>32</v>
      </c>
      <c r="B17" s="93"/>
      <c r="C17" s="93"/>
      <c r="D17" s="93"/>
      <c r="E17" s="93"/>
      <c r="F17" s="93"/>
      <c r="G17" s="13" t="s">
        <v>42</v>
      </c>
      <c r="H17" s="13">
        <v>0.32</v>
      </c>
      <c r="I17" s="13">
        <f>0.32*12*I35</f>
        <v>2694.5280000000002</v>
      </c>
      <c r="J17" s="13">
        <f t="shared" ref="J17:K17" si="110">0.32*12*J35</f>
        <v>2222.9759999999997</v>
      </c>
      <c r="K17" s="13">
        <f t="shared" si="110"/>
        <v>2143.1039999999998</v>
      </c>
      <c r="L17" s="13">
        <f>0.32*12*L35</f>
        <v>544.12799999999993</v>
      </c>
      <c r="M17" s="13">
        <f t="shared" ref="M17" si="111">0.32*12*M35</f>
        <v>775.68</v>
      </c>
      <c r="N17" s="13" t="s">
        <v>42</v>
      </c>
      <c r="O17" s="13">
        <v>0.38</v>
      </c>
      <c r="P17" s="13">
        <f>0.38*12*P35</f>
        <v>551.30400000000009</v>
      </c>
      <c r="Q17" s="13">
        <f t="shared" ref="Q17:Y17" si="112">0.38*12*Q35</f>
        <v>633.38400000000013</v>
      </c>
      <c r="R17" s="13">
        <f t="shared" si="112"/>
        <v>368.90400000000005</v>
      </c>
      <c r="S17" s="13">
        <f t="shared" si="112"/>
        <v>372.55200000000008</v>
      </c>
      <c r="T17" s="13">
        <f t="shared" si="112"/>
        <v>372.55200000000008</v>
      </c>
      <c r="U17" s="13">
        <f t="shared" si="112"/>
        <v>368.44800000000004</v>
      </c>
      <c r="V17" s="13">
        <f t="shared" si="112"/>
        <v>361.15200000000004</v>
      </c>
      <c r="W17" s="13">
        <f t="shared" si="112"/>
        <v>2628.84</v>
      </c>
      <c r="X17" s="13">
        <f t="shared" si="112"/>
        <v>367.99200000000008</v>
      </c>
      <c r="Y17" s="13">
        <f t="shared" si="112"/>
        <v>352.03200000000004</v>
      </c>
      <c r="Z17" s="13">
        <f t="shared" ref="Z17" si="113">0.38*12*Z35</f>
        <v>1197.0000000000002</v>
      </c>
      <c r="AA17" s="13">
        <f>0.38*12*AA35</f>
        <v>1813.5120000000002</v>
      </c>
      <c r="AB17" s="13">
        <f t="shared" ref="AB17:AJ17" si="114">0.38*12*AB35</f>
        <v>2361.1680000000001</v>
      </c>
      <c r="AC17" s="13">
        <f t="shared" si="114"/>
        <v>1842.2400000000002</v>
      </c>
      <c r="AD17" s="13">
        <f t="shared" si="114"/>
        <v>1591.4400000000003</v>
      </c>
      <c r="AE17" s="13">
        <f t="shared" si="114"/>
        <v>830.37600000000009</v>
      </c>
      <c r="AF17" s="13">
        <f t="shared" si="114"/>
        <v>1925.6880000000003</v>
      </c>
      <c r="AG17" s="13">
        <f t="shared" si="114"/>
        <v>2372.5680000000002</v>
      </c>
      <c r="AH17" s="13">
        <f t="shared" si="114"/>
        <v>367.536</v>
      </c>
      <c r="AI17" s="13">
        <f t="shared" si="114"/>
        <v>1954.4160000000004</v>
      </c>
      <c r="AJ17" s="13">
        <f t="shared" si="114"/>
        <v>2428.6560000000004</v>
      </c>
      <c r="AK17" s="13">
        <f>0.38*12*AK35</f>
        <v>568.63200000000006</v>
      </c>
      <c r="AL17" s="13">
        <f t="shared" ref="AL17:AX17" si="115">0.38*12*AL35</f>
        <v>1400.3760000000002</v>
      </c>
      <c r="AM17" s="13">
        <f t="shared" si="115"/>
        <v>696.31200000000001</v>
      </c>
      <c r="AN17" s="13">
        <f t="shared" si="115"/>
        <v>678.072</v>
      </c>
      <c r="AO17" s="13">
        <f t="shared" si="115"/>
        <v>689.47199999999998</v>
      </c>
      <c r="AP17" s="13">
        <f t="shared" si="115"/>
        <v>703.60800000000017</v>
      </c>
      <c r="AQ17" s="13">
        <f t="shared" si="115"/>
        <v>691.29600000000005</v>
      </c>
      <c r="AR17" s="13">
        <f t="shared" si="115"/>
        <v>695.85599999999999</v>
      </c>
      <c r="AS17" s="13">
        <f t="shared" si="115"/>
        <v>690.38400000000013</v>
      </c>
      <c r="AT17" s="13">
        <f t="shared" si="115"/>
        <v>692.6640000000001</v>
      </c>
      <c r="AU17" s="13">
        <f t="shared" si="115"/>
        <v>1089.3840000000002</v>
      </c>
      <c r="AV17" s="13">
        <f t="shared" si="115"/>
        <v>620.16000000000008</v>
      </c>
      <c r="AW17" s="13">
        <f t="shared" si="115"/>
        <v>899.23200000000008</v>
      </c>
      <c r="AX17" s="13">
        <f t="shared" si="115"/>
        <v>662.5680000000001</v>
      </c>
      <c r="AY17" s="13">
        <f>0.38*12*AY35</f>
        <v>735.98400000000015</v>
      </c>
      <c r="AZ17" s="13">
        <f t="shared" ref="AZ17:BJ17" si="116">0.38*12*AZ35</f>
        <v>623.80800000000011</v>
      </c>
      <c r="BA17" s="13">
        <f t="shared" si="116"/>
        <v>636.12000000000012</v>
      </c>
      <c r="BB17" s="13">
        <f t="shared" si="116"/>
        <v>603.74400000000014</v>
      </c>
      <c r="BC17" s="13">
        <f t="shared" si="116"/>
        <v>646.15200000000004</v>
      </c>
      <c r="BD17" s="13">
        <f t="shared" si="116"/>
        <v>637.03200000000004</v>
      </c>
      <c r="BE17" s="13">
        <f t="shared" si="116"/>
        <v>485.18400000000008</v>
      </c>
      <c r="BF17" s="13">
        <f t="shared" si="116"/>
        <v>634.29600000000005</v>
      </c>
      <c r="BG17" s="13">
        <f t="shared" si="116"/>
        <v>627.45600000000002</v>
      </c>
      <c r="BH17" s="13">
        <f t="shared" si="116"/>
        <v>585.96</v>
      </c>
      <c r="BI17" s="13">
        <f t="shared" si="116"/>
        <v>635.20800000000008</v>
      </c>
      <c r="BJ17" s="13">
        <f t="shared" si="116"/>
        <v>753.31200000000001</v>
      </c>
      <c r="BK17" s="13">
        <f>0.38*12*BK35</f>
        <v>668.04000000000008</v>
      </c>
      <c r="BL17" s="13">
        <f t="shared" ref="BL17:BW17" si="117">0.38*12*BL35</f>
        <v>653.90400000000011</v>
      </c>
      <c r="BM17" s="13">
        <f t="shared" si="117"/>
        <v>570.91200000000003</v>
      </c>
      <c r="BN17" s="13">
        <f t="shared" si="117"/>
        <v>379.39200000000005</v>
      </c>
      <c r="BO17" s="13">
        <f t="shared" si="117"/>
        <v>565.89600000000007</v>
      </c>
      <c r="BP17" s="13">
        <f t="shared" si="117"/>
        <v>594.62400000000014</v>
      </c>
      <c r="BQ17" s="13">
        <f t="shared" si="117"/>
        <v>649.80000000000007</v>
      </c>
      <c r="BR17" s="13">
        <f t="shared" si="117"/>
        <v>744.19200000000001</v>
      </c>
      <c r="BS17" s="13">
        <f t="shared" si="117"/>
        <v>746.92800000000011</v>
      </c>
      <c r="BT17" s="13">
        <f t="shared" si="117"/>
        <v>621.98400000000004</v>
      </c>
      <c r="BU17" s="13">
        <f t="shared" si="117"/>
        <v>636.57600000000002</v>
      </c>
      <c r="BV17" s="13">
        <f t="shared" si="117"/>
        <v>953.49600000000009</v>
      </c>
      <c r="BW17" s="13">
        <f t="shared" si="117"/>
        <v>639.76800000000014</v>
      </c>
      <c r="BX17" s="13">
        <f>0.38*12*BX35</f>
        <v>2508.9120000000003</v>
      </c>
      <c r="BY17" s="13">
        <f t="shared" ref="BY17:DI17" si="118">0.38*12*BY35</f>
        <v>377.11200000000008</v>
      </c>
      <c r="BZ17" s="13">
        <f t="shared" si="118"/>
        <v>338.35200000000003</v>
      </c>
      <c r="CA17" s="13">
        <f t="shared" si="118"/>
        <v>504.33600000000001</v>
      </c>
      <c r="CB17" s="13">
        <f t="shared" si="118"/>
        <v>356.59200000000004</v>
      </c>
      <c r="CC17" s="13">
        <f t="shared" si="118"/>
        <v>360.69600000000003</v>
      </c>
      <c r="CD17" s="13">
        <f t="shared" si="118"/>
        <v>366.16800000000001</v>
      </c>
      <c r="CE17" s="13">
        <f>0.38*12*CE35</f>
        <v>2643.8879999999999</v>
      </c>
      <c r="CF17" s="13">
        <f t="shared" ref="CF17:CR17" si="119">0.38*12*CF35</f>
        <v>2690.8560000000002</v>
      </c>
      <c r="CG17" s="13">
        <f t="shared" si="119"/>
        <v>1490.2080000000003</v>
      </c>
      <c r="CH17" s="13">
        <f t="shared" si="119"/>
        <v>1573.2000000000003</v>
      </c>
      <c r="CI17" s="13">
        <f t="shared" si="119"/>
        <v>741.00000000000011</v>
      </c>
      <c r="CJ17" s="13">
        <f t="shared" si="119"/>
        <v>364.34400000000005</v>
      </c>
      <c r="CK17" s="13">
        <f t="shared" si="119"/>
        <v>370.72800000000001</v>
      </c>
      <c r="CL17" s="13">
        <f t="shared" si="119"/>
        <v>376.20000000000005</v>
      </c>
      <c r="CM17" s="13">
        <f t="shared" si="119"/>
        <v>746.92800000000011</v>
      </c>
      <c r="CN17" s="13">
        <f t="shared" si="119"/>
        <v>744.64800000000014</v>
      </c>
      <c r="CO17" s="13">
        <f t="shared" si="119"/>
        <v>434.11200000000008</v>
      </c>
      <c r="CP17" s="13">
        <f t="shared" si="119"/>
        <v>733.24800000000016</v>
      </c>
      <c r="CQ17" s="13">
        <f t="shared" si="119"/>
        <v>499.77600000000001</v>
      </c>
      <c r="CR17" s="13">
        <f t="shared" si="119"/>
        <v>2380.7760000000003</v>
      </c>
      <c r="CS17" s="13">
        <f>0.38*12*CS35</f>
        <v>841.32</v>
      </c>
      <c r="CT17" s="13">
        <f t="shared" ref="CT17:CY17" si="120">0.38*12*CT35</f>
        <v>479.25600000000003</v>
      </c>
      <c r="CU17" s="13">
        <f t="shared" si="120"/>
        <v>426.81600000000003</v>
      </c>
      <c r="CV17" s="13">
        <f t="shared" si="120"/>
        <v>672.6</v>
      </c>
      <c r="CW17" s="13">
        <f t="shared" si="120"/>
        <v>929.3280000000002</v>
      </c>
      <c r="CX17" s="13">
        <f t="shared" si="120"/>
        <v>980.40000000000009</v>
      </c>
      <c r="CY17" s="13">
        <f t="shared" si="120"/>
        <v>1072.056</v>
      </c>
      <c r="CZ17" s="13">
        <f>0.38*12*CZ35</f>
        <v>696.31200000000001</v>
      </c>
      <c r="DA17" s="13">
        <f t="shared" ref="DA17:DF17" si="121">0.38*12*DA35</f>
        <v>706.80000000000007</v>
      </c>
      <c r="DB17" s="13">
        <f t="shared" si="121"/>
        <v>319.20000000000005</v>
      </c>
      <c r="DC17" s="13">
        <f t="shared" si="121"/>
        <v>311.44800000000004</v>
      </c>
      <c r="DD17" s="13">
        <f t="shared" si="121"/>
        <v>514.36800000000005</v>
      </c>
      <c r="DE17" s="13">
        <f t="shared" si="121"/>
        <v>347.47200000000004</v>
      </c>
      <c r="DF17" s="13">
        <f t="shared" si="121"/>
        <v>1514.8320000000001</v>
      </c>
      <c r="DG17" s="13">
        <f t="shared" si="118"/>
        <v>1848.624</v>
      </c>
      <c r="DH17" s="13">
        <f t="shared" si="118"/>
        <v>2120.8560000000002</v>
      </c>
      <c r="DI17" s="13">
        <f t="shared" si="118"/>
        <v>2134.5360000000005</v>
      </c>
      <c r="DJ17" s="13">
        <f t="shared" ref="DJ17:DO17" si="122">0.38*12*DJ35</f>
        <v>507.52800000000002</v>
      </c>
      <c r="DK17" s="13">
        <f t="shared" si="122"/>
        <v>2053.3680000000004</v>
      </c>
      <c r="DL17" s="13">
        <f t="shared" si="122"/>
        <v>2656.6560000000004</v>
      </c>
      <c r="DM17" s="13">
        <f t="shared" si="122"/>
        <v>2652.5520000000006</v>
      </c>
      <c r="DN17" s="13">
        <f t="shared" si="122"/>
        <v>2703.6240000000003</v>
      </c>
      <c r="DO17" s="13">
        <f t="shared" si="122"/>
        <v>1813.0560000000003</v>
      </c>
      <c r="DP17" s="13">
        <f>0.38*12*DP35</f>
        <v>1825.8240000000001</v>
      </c>
      <c r="DQ17" s="13">
        <f t="shared" ref="DQ17:EA17" si="123">0.38*12*DQ35</f>
        <v>3209.328</v>
      </c>
      <c r="DR17" s="13">
        <f t="shared" si="123"/>
        <v>2531.2560000000003</v>
      </c>
      <c r="DS17" s="13">
        <f t="shared" si="123"/>
        <v>1581.864</v>
      </c>
      <c r="DT17" s="13">
        <f t="shared" si="123"/>
        <v>943.00800000000015</v>
      </c>
      <c r="DU17" s="13">
        <f t="shared" si="123"/>
        <v>923.40000000000009</v>
      </c>
      <c r="DV17" s="13">
        <f t="shared" si="123"/>
        <v>550.39200000000005</v>
      </c>
      <c r="DW17" s="13">
        <f t="shared" si="123"/>
        <v>2603.3040000000001</v>
      </c>
      <c r="DX17" s="13">
        <f t="shared" si="123"/>
        <v>2593.7280000000001</v>
      </c>
      <c r="DY17" s="13">
        <f t="shared" si="123"/>
        <v>2349.3120000000004</v>
      </c>
      <c r="DZ17" s="13">
        <f t="shared" si="123"/>
        <v>625.63200000000006</v>
      </c>
      <c r="EA17" s="13">
        <f t="shared" si="123"/>
        <v>683.5440000000001</v>
      </c>
      <c r="EB17" s="13">
        <f>0.38*12*EB35</f>
        <v>635.6640000000001</v>
      </c>
      <c r="EC17" s="13">
        <f t="shared" ref="EC17:EM17" si="124">0.38*12*EC35</f>
        <v>508.44000000000005</v>
      </c>
      <c r="ED17" s="13">
        <f t="shared" si="124"/>
        <v>633.38400000000013</v>
      </c>
      <c r="EE17" s="13">
        <f t="shared" si="124"/>
        <v>750.57600000000002</v>
      </c>
      <c r="EF17" s="13">
        <f t="shared" si="124"/>
        <v>633.38400000000013</v>
      </c>
      <c r="EG17" s="13">
        <f t="shared" si="124"/>
        <v>535.80000000000007</v>
      </c>
      <c r="EH17" s="13">
        <f t="shared" si="124"/>
        <v>1598.2800000000002</v>
      </c>
      <c r="EI17" s="13">
        <f t="shared" si="124"/>
        <v>595.08000000000004</v>
      </c>
      <c r="EJ17" s="13">
        <f t="shared" si="124"/>
        <v>644.32800000000009</v>
      </c>
      <c r="EK17" s="13">
        <f t="shared" si="124"/>
        <v>616.96800000000007</v>
      </c>
      <c r="EL17" s="13">
        <f t="shared" si="124"/>
        <v>666.67200000000003</v>
      </c>
      <c r="EM17" s="13">
        <f t="shared" si="124"/>
        <v>545.83200000000011</v>
      </c>
      <c r="EN17" s="13">
        <f t="shared" ref="EN17:EU17" si="125">0.38*12*EN35</f>
        <v>830.37600000000009</v>
      </c>
      <c r="EO17" s="13">
        <f t="shared" si="125"/>
        <v>373.92</v>
      </c>
      <c r="EP17" s="13">
        <f t="shared" si="125"/>
        <v>3352.5120000000006</v>
      </c>
      <c r="EQ17" s="13">
        <f t="shared" si="125"/>
        <v>1614.6960000000004</v>
      </c>
      <c r="ER17" s="13">
        <f t="shared" si="125"/>
        <v>1741.9200000000003</v>
      </c>
      <c r="ES17" s="13">
        <f t="shared" si="125"/>
        <v>1992.7200000000003</v>
      </c>
      <c r="ET17" s="13">
        <f t="shared" si="125"/>
        <v>2041.9680000000003</v>
      </c>
      <c r="EU17" s="13">
        <f t="shared" si="125"/>
        <v>2053.8240000000001</v>
      </c>
      <c r="EV17" s="13">
        <f>0.38*12*EV35</f>
        <v>2106.7200000000003</v>
      </c>
      <c r="EW17" s="13">
        <f t="shared" ref="EW17:FE17" si="126">0.38*12*EW35</f>
        <v>2079.8160000000003</v>
      </c>
      <c r="EX17" s="13">
        <f t="shared" si="126"/>
        <v>690.84</v>
      </c>
      <c r="EY17" s="13">
        <f t="shared" si="126"/>
        <v>685.82400000000007</v>
      </c>
      <c r="EZ17" s="13">
        <f t="shared" si="126"/>
        <v>693.57600000000002</v>
      </c>
      <c r="FA17" s="13">
        <f t="shared" si="126"/>
        <v>709.53600000000006</v>
      </c>
      <c r="FB17" s="13">
        <f t="shared" si="126"/>
        <v>801.64800000000014</v>
      </c>
      <c r="FC17" s="13">
        <f t="shared" si="126"/>
        <v>692.6640000000001</v>
      </c>
      <c r="FD17" s="13">
        <f t="shared" si="126"/>
        <v>932.06400000000008</v>
      </c>
      <c r="FE17" s="13">
        <f t="shared" si="126"/>
        <v>594.16800000000012</v>
      </c>
      <c r="FF17" s="13">
        <f>0.38*12*FF35</f>
        <v>2926.1520000000005</v>
      </c>
      <c r="FG17" s="13">
        <f t="shared" ref="FG17:FH17" si="127">0.38*12*FG35</f>
        <v>2654.8320000000003</v>
      </c>
      <c r="FH17" s="13">
        <f t="shared" si="127"/>
        <v>1089.8400000000001</v>
      </c>
      <c r="FI17" s="13">
        <f t="shared" ref="FI17:FJ17" si="128">0.38*12*FI35</f>
        <v>1086.6480000000001</v>
      </c>
      <c r="FJ17" s="13">
        <f t="shared" si="128"/>
        <v>609.67200000000003</v>
      </c>
      <c r="FK17" s="13">
        <f t="shared" ref="FK17" si="129">0.38*12*FK35</f>
        <v>2585.9760000000006</v>
      </c>
      <c r="FL17" s="13">
        <f t="shared" ref="FL17:FQ17" si="130">0.38*12*FL35</f>
        <v>2010.9600000000003</v>
      </c>
      <c r="FM17" s="13">
        <f t="shared" si="130"/>
        <v>3348.4080000000004</v>
      </c>
      <c r="FN17" s="13">
        <f t="shared" si="130"/>
        <v>2855.0160000000005</v>
      </c>
      <c r="FO17" s="13">
        <f t="shared" si="130"/>
        <v>595.99199999999996</v>
      </c>
      <c r="FP17" s="13">
        <f t="shared" si="130"/>
        <v>707.71199999999999</v>
      </c>
      <c r="FQ17" s="13">
        <f t="shared" si="130"/>
        <v>936.16800000000012</v>
      </c>
      <c r="FR17" s="13" t="s">
        <v>42</v>
      </c>
      <c r="FS17" s="13">
        <v>0.23</v>
      </c>
      <c r="FT17" s="13">
        <f t="shared" ref="FT17:GD17" si="131">0.23*12*FT35</f>
        <v>1309.0680000000002</v>
      </c>
      <c r="FU17" s="13">
        <f t="shared" si="131"/>
        <v>1280.0880000000002</v>
      </c>
      <c r="FV17" s="13">
        <f t="shared" si="131"/>
        <v>1107.0360000000001</v>
      </c>
      <c r="FW17" s="13">
        <f t="shared" si="131"/>
        <v>1107.3120000000001</v>
      </c>
      <c r="FX17" s="13">
        <f t="shared" si="131"/>
        <v>1274.2920000000001</v>
      </c>
      <c r="FY17" s="13">
        <f t="shared" si="131"/>
        <v>324.57600000000002</v>
      </c>
      <c r="FZ17" s="13">
        <f t="shared" si="131"/>
        <v>370.94400000000007</v>
      </c>
      <c r="GA17" s="13">
        <f t="shared" si="131"/>
        <v>408.20400000000006</v>
      </c>
      <c r="GB17" s="13">
        <f t="shared" si="131"/>
        <v>395.78400000000005</v>
      </c>
      <c r="GC17" s="13">
        <f t="shared" si="131"/>
        <v>165.32400000000001</v>
      </c>
      <c r="GD17" s="13">
        <f t="shared" si="131"/>
        <v>167.53200000000001</v>
      </c>
      <c r="GE17" s="13" t="s">
        <v>42</v>
      </c>
      <c r="GF17" s="31">
        <v>0.24</v>
      </c>
      <c r="GG17" s="13">
        <f>0.24*12*GG35</f>
        <v>1877.76</v>
      </c>
      <c r="GH17" s="57">
        <v>0.32</v>
      </c>
      <c r="GI17" s="13">
        <f t="shared" ref="GI17" si="132">0.32*12*GI35</f>
        <v>2090.4959999999996</v>
      </c>
      <c r="GJ17" s="31">
        <v>0.32</v>
      </c>
      <c r="GK17" s="13">
        <f t="shared" ref="GK17:GL17" si="133">0.32*12*GK35</f>
        <v>2830.848</v>
      </c>
      <c r="GL17" s="13">
        <f t="shared" si="133"/>
        <v>2804.7359999999999</v>
      </c>
      <c r="GM17" s="13">
        <f t="shared" ref="GM17:GO17" si="134">0.32*12*GM35</f>
        <v>2719.8719999999998</v>
      </c>
      <c r="GN17" s="13">
        <f t="shared" si="134"/>
        <v>2588.16</v>
      </c>
      <c r="GO17" s="13">
        <f t="shared" si="134"/>
        <v>2585.4719999999998</v>
      </c>
      <c r="GP17" s="13">
        <f t="shared" ref="GP17" si="135">0.32*12*GP35</f>
        <v>2025.6</v>
      </c>
      <c r="GQ17" s="13" t="s">
        <v>42</v>
      </c>
      <c r="GR17" s="66">
        <f>0.15+0.23</f>
        <v>0.38</v>
      </c>
      <c r="GS17" s="13">
        <f t="shared" ref="GS17:GU17" si="136">0.38*12*GS35</f>
        <v>1305.0720000000001</v>
      </c>
      <c r="GT17" s="13">
        <f t="shared" si="136"/>
        <v>1822.6320000000001</v>
      </c>
      <c r="GU17" s="13">
        <f t="shared" si="136"/>
        <v>1819.8960000000004</v>
      </c>
      <c r="GV17" s="13">
        <f t="shared" ref="GV17:HB17" si="137">0.38*12*GV35</f>
        <v>1874.1600000000003</v>
      </c>
      <c r="GW17" s="13">
        <f t="shared" si="137"/>
        <v>1840.8720000000001</v>
      </c>
      <c r="GX17" s="13">
        <f t="shared" si="137"/>
        <v>725.952</v>
      </c>
      <c r="GY17" s="13">
        <f t="shared" si="137"/>
        <v>695.40000000000009</v>
      </c>
      <c r="GZ17" s="13">
        <f t="shared" si="137"/>
        <v>735.52800000000013</v>
      </c>
      <c r="HA17" s="13">
        <f t="shared" si="137"/>
        <v>741.00000000000011</v>
      </c>
      <c r="HB17" s="13">
        <f t="shared" si="137"/>
        <v>3212.5200000000004</v>
      </c>
      <c r="HC17" s="13">
        <f t="shared" ref="HC17:HM17" si="138">0.38*12*HC35</f>
        <v>3154.1520000000005</v>
      </c>
      <c r="HD17" s="13">
        <f t="shared" si="138"/>
        <v>3433.6800000000003</v>
      </c>
      <c r="HE17" s="13">
        <f t="shared" si="138"/>
        <v>551.30400000000009</v>
      </c>
      <c r="HF17" s="13">
        <f t="shared" si="138"/>
        <v>1100.3280000000002</v>
      </c>
      <c r="HG17" s="13">
        <f t="shared" si="138"/>
        <v>471.50400000000008</v>
      </c>
      <c r="HH17" s="13">
        <f t="shared" si="138"/>
        <v>558.6</v>
      </c>
      <c r="HI17" s="13">
        <f t="shared" si="138"/>
        <v>612.86400000000015</v>
      </c>
      <c r="HJ17" s="13">
        <f t="shared" si="138"/>
        <v>2581.8720000000003</v>
      </c>
      <c r="HK17" s="13">
        <f t="shared" si="138"/>
        <v>1257.6480000000001</v>
      </c>
      <c r="HL17" s="13">
        <f t="shared" si="138"/>
        <v>2139.5520000000001</v>
      </c>
      <c r="HM17" s="13">
        <f t="shared" si="138"/>
        <v>1145.472</v>
      </c>
      <c r="HN17" s="13">
        <f>0.38*12*HN35</f>
        <v>2512.1040000000003</v>
      </c>
      <c r="HO17" s="13">
        <f t="shared" ref="HO17:HU17" si="139">0.38*12*HO35</f>
        <v>2170.5600000000004</v>
      </c>
      <c r="HP17" s="13">
        <f t="shared" si="139"/>
        <v>3277.2720000000004</v>
      </c>
      <c r="HQ17" s="13">
        <f t="shared" si="139"/>
        <v>2201.5680000000002</v>
      </c>
      <c r="HR17" s="13">
        <f t="shared" si="139"/>
        <v>2392.1760000000004</v>
      </c>
      <c r="HS17" s="13">
        <f t="shared" si="139"/>
        <v>2411.7840000000001</v>
      </c>
      <c r="HT17" s="13">
        <f t="shared" si="139"/>
        <v>2604.2160000000003</v>
      </c>
      <c r="HU17" s="13">
        <f t="shared" si="139"/>
        <v>2563.1760000000004</v>
      </c>
      <c r="HV17" s="13">
        <f t="shared" ref="HV17:HY17" si="140">0.38*12*HV35</f>
        <v>2570.4720000000007</v>
      </c>
      <c r="HW17" s="13">
        <f t="shared" si="140"/>
        <v>928.87200000000007</v>
      </c>
      <c r="HX17" s="13">
        <f t="shared" si="140"/>
        <v>1512.0960000000002</v>
      </c>
      <c r="HY17" s="13">
        <f t="shared" si="140"/>
        <v>2314.6560000000004</v>
      </c>
      <c r="HZ17" s="13">
        <f>0.38*12*HZ35</f>
        <v>990.43200000000002</v>
      </c>
      <c r="IA17" s="13">
        <f t="shared" ref="IA17:IE17" si="141">0.38*12*IA35</f>
        <v>2461.0320000000006</v>
      </c>
      <c r="IB17" s="13">
        <f t="shared" si="141"/>
        <v>3514.3920000000007</v>
      </c>
      <c r="IC17" s="13">
        <f t="shared" si="141"/>
        <v>2086.6560000000004</v>
      </c>
      <c r="ID17" s="13">
        <f t="shared" si="141"/>
        <v>2100.7920000000004</v>
      </c>
      <c r="IE17" s="13">
        <f t="shared" si="141"/>
        <v>2087.5680000000002</v>
      </c>
      <c r="IF17" s="13">
        <f t="shared" ref="IF17:II17" si="142">0.38*12*IF35</f>
        <v>792.072</v>
      </c>
      <c r="IG17" s="13">
        <f t="shared" si="142"/>
        <v>1068.4080000000001</v>
      </c>
      <c r="IH17" s="13">
        <f t="shared" si="142"/>
        <v>433.20000000000005</v>
      </c>
      <c r="II17" s="13">
        <f t="shared" si="142"/>
        <v>1259.9280000000001</v>
      </c>
      <c r="IJ17" s="13">
        <f t="shared" ref="IJ17:IQ17" si="143">0.38*12*IJ35</f>
        <v>3456.4800000000005</v>
      </c>
      <c r="IK17" s="13">
        <f t="shared" si="143"/>
        <v>2540.3760000000002</v>
      </c>
      <c r="IL17" s="13">
        <f t="shared" si="143"/>
        <v>2572.2960000000003</v>
      </c>
      <c r="IM17" s="13">
        <f t="shared" si="143"/>
        <v>2343.384</v>
      </c>
      <c r="IN17" s="13">
        <f t="shared" si="143"/>
        <v>2472.8879999999999</v>
      </c>
      <c r="IO17" s="13">
        <f t="shared" si="143"/>
        <v>559.05600000000004</v>
      </c>
      <c r="IP17" s="13">
        <f t="shared" si="143"/>
        <v>3270.4320000000007</v>
      </c>
      <c r="IQ17" s="13">
        <f t="shared" si="143"/>
        <v>2537.6400000000003</v>
      </c>
      <c r="IR17" s="13" t="s">
        <v>42</v>
      </c>
      <c r="IS17" s="66">
        <v>0.23</v>
      </c>
      <c r="IT17" s="13">
        <f t="shared" ref="IT17:IU17" si="144">0.23*12*IT35</f>
        <v>326.23200000000003</v>
      </c>
      <c r="IU17" s="13">
        <f t="shared" si="144"/>
        <v>1110.0720000000001</v>
      </c>
      <c r="IV17" s="66">
        <v>0.24</v>
      </c>
      <c r="IW17" s="13">
        <f>0.24*12*IW35</f>
        <v>1506.816</v>
      </c>
      <c r="IX17" s="13">
        <v>0.38</v>
      </c>
      <c r="IY17" s="13">
        <f>0.38*12*IY35</f>
        <v>3845.9040000000005</v>
      </c>
    </row>
    <row r="18" spans="1:259" s="1" customFormat="1" ht="57.75" customHeight="1" x14ac:dyDescent="0.2">
      <c r="A18" s="94" t="s">
        <v>33</v>
      </c>
      <c r="B18" s="95"/>
      <c r="C18" s="95"/>
      <c r="D18" s="95"/>
      <c r="E18" s="95"/>
      <c r="F18" s="96"/>
      <c r="G18" s="14" t="s">
        <v>12</v>
      </c>
      <c r="H18" s="13">
        <v>0.17</v>
      </c>
      <c r="I18" s="13">
        <f>0.17*12*I35</f>
        <v>1431.4680000000001</v>
      </c>
      <c r="J18" s="13">
        <f t="shared" ref="J18:K18" si="145">0.17*12*J35</f>
        <v>1180.9559999999999</v>
      </c>
      <c r="K18" s="13">
        <f t="shared" si="145"/>
        <v>1138.5240000000001</v>
      </c>
      <c r="L18" s="13">
        <f>0.17*12*L35</f>
        <v>289.06799999999998</v>
      </c>
      <c r="M18" s="13">
        <f t="shared" ref="M18" si="146">0.17*12*M35</f>
        <v>412.08</v>
      </c>
      <c r="N18" s="14" t="s">
        <v>12</v>
      </c>
      <c r="O18" s="13">
        <v>0.27</v>
      </c>
      <c r="P18" s="13">
        <f>0.27*12*P35</f>
        <v>391.71600000000007</v>
      </c>
      <c r="Q18" s="13">
        <f t="shared" ref="Q18:Y18" si="147">0.27*12*Q35</f>
        <v>450.03600000000006</v>
      </c>
      <c r="R18" s="13">
        <f t="shared" si="147"/>
        <v>262.11600000000004</v>
      </c>
      <c r="S18" s="13">
        <f t="shared" si="147"/>
        <v>264.70800000000003</v>
      </c>
      <c r="T18" s="13">
        <f t="shared" si="147"/>
        <v>264.70800000000003</v>
      </c>
      <c r="U18" s="13">
        <f t="shared" si="147"/>
        <v>261.79200000000003</v>
      </c>
      <c r="V18" s="13">
        <f t="shared" si="147"/>
        <v>256.608</v>
      </c>
      <c r="W18" s="13">
        <f t="shared" si="147"/>
        <v>1867.8600000000001</v>
      </c>
      <c r="X18" s="13">
        <f t="shared" si="147"/>
        <v>261.46800000000002</v>
      </c>
      <c r="Y18" s="13">
        <f t="shared" si="147"/>
        <v>250.12800000000001</v>
      </c>
      <c r="Z18" s="13">
        <f t="shared" ref="Z18" si="148">0.27*12*Z35</f>
        <v>850.5</v>
      </c>
      <c r="AA18" s="13">
        <f>0.27*12*AA35</f>
        <v>1288.548</v>
      </c>
      <c r="AB18" s="13">
        <f t="shared" ref="AB18:AJ18" si="149">0.27*12*AB35</f>
        <v>1677.672</v>
      </c>
      <c r="AC18" s="13">
        <f t="shared" si="149"/>
        <v>1308.96</v>
      </c>
      <c r="AD18" s="13">
        <f t="shared" si="149"/>
        <v>1130.76</v>
      </c>
      <c r="AE18" s="13">
        <f t="shared" si="149"/>
        <v>590.00400000000002</v>
      </c>
      <c r="AF18" s="13">
        <f t="shared" si="149"/>
        <v>1368.2520000000002</v>
      </c>
      <c r="AG18" s="13">
        <f t="shared" si="149"/>
        <v>1685.7719999999999</v>
      </c>
      <c r="AH18" s="13">
        <f t="shared" si="149"/>
        <v>261.14400000000001</v>
      </c>
      <c r="AI18" s="13">
        <f t="shared" si="149"/>
        <v>1388.6640000000002</v>
      </c>
      <c r="AJ18" s="13">
        <f t="shared" si="149"/>
        <v>1725.6240000000003</v>
      </c>
      <c r="AK18" s="13">
        <f>0.27*12*AK35</f>
        <v>404.02800000000002</v>
      </c>
      <c r="AL18" s="13">
        <f t="shared" ref="AL18:AX18" si="150">0.27*12*AL35</f>
        <v>995.00400000000013</v>
      </c>
      <c r="AM18" s="13">
        <f t="shared" si="150"/>
        <v>494.74799999999999</v>
      </c>
      <c r="AN18" s="13">
        <f t="shared" si="150"/>
        <v>481.78800000000001</v>
      </c>
      <c r="AO18" s="13">
        <f t="shared" si="150"/>
        <v>489.88799999999998</v>
      </c>
      <c r="AP18" s="13">
        <f t="shared" si="150"/>
        <v>499.93200000000007</v>
      </c>
      <c r="AQ18" s="13">
        <f t="shared" si="150"/>
        <v>491.18400000000003</v>
      </c>
      <c r="AR18" s="13">
        <f t="shared" si="150"/>
        <v>494.42400000000004</v>
      </c>
      <c r="AS18" s="13">
        <f t="shared" si="150"/>
        <v>490.53600000000006</v>
      </c>
      <c r="AT18" s="13">
        <f t="shared" si="150"/>
        <v>492.15600000000006</v>
      </c>
      <c r="AU18" s="13">
        <f t="shared" si="150"/>
        <v>774.03600000000006</v>
      </c>
      <c r="AV18" s="13">
        <f t="shared" si="150"/>
        <v>440.64000000000004</v>
      </c>
      <c r="AW18" s="13">
        <f t="shared" si="150"/>
        <v>638.928</v>
      </c>
      <c r="AX18" s="13">
        <f t="shared" si="150"/>
        <v>470.77200000000005</v>
      </c>
      <c r="AY18" s="13">
        <f>0.27*12*AY35</f>
        <v>522.93600000000004</v>
      </c>
      <c r="AZ18" s="13">
        <f t="shared" ref="AZ18:BJ18" si="151">0.27*12*AZ35</f>
        <v>443.23200000000008</v>
      </c>
      <c r="BA18" s="13">
        <f t="shared" si="151"/>
        <v>451.98</v>
      </c>
      <c r="BB18" s="13">
        <f t="shared" si="151"/>
        <v>428.97600000000006</v>
      </c>
      <c r="BC18" s="13">
        <f t="shared" si="151"/>
        <v>459.108</v>
      </c>
      <c r="BD18" s="13">
        <f t="shared" si="151"/>
        <v>452.62799999999999</v>
      </c>
      <c r="BE18" s="13">
        <f t="shared" si="151"/>
        <v>344.73600000000005</v>
      </c>
      <c r="BF18" s="13">
        <f t="shared" si="151"/>
        <v>450.68400000000003</v>
      </c>
      <c r="BG18" s="13">
        <f t="shared" si="151"/>
        <v>445.82400000000001</v>
      </c>
      <c r="BH18" s="13">
        <f t="shared" si="151"/>
        <v>416.34000000000003</v>
      </c>
      <c r="BI18" s="13">
        <f t="shared" si="151"/>
        <v>451.33200000000005</v>
      </c>
      <c r="BJ18" s="13">
        <f t="shared" si="151"/>
        <v>535.24800000000005</v>
      </c>
      <c r="BK18" s="13">
        <f>0.27*12*BK35</f>
        <v>474.66</v>
      </c>
      <c r="BL18" s="13">
        <f t="shared" ref="BL18:BW18" si="152">0.27*12*BL35</f>
        <v>464.61600000000004</v>
      </c>
      <c r="BM18" s="13">
        <f t="shared" si="152"/>
        <v>405.64800000000002</v>
      </c>
      <c r="BN18" s="13">
        <f t="shared" si="152"/>
        <v>269.56800000000004</v>
      </c>
      <c r="BO18" s="13">
        <f t="shared" si="152"/>
        <v>402.084</v>
      </c>
      <c r="BP18" s="13">
        <f t="shared" si="152"/>
        <v>422.49600000000004</v>
      </c>
      <c r="BQ18" s="13">
        <f t="shared" si="152"/>
        <v>461.70000000000005</v>
      </c>
      <c r="BR18" s="13">
        <f t="shared" si="152"/>
        <v>528.76800000000003</v>
      </c>
      <c r="BS18" s="13">
        <f t="shared" si="152"/>
        <v>530.7120000000001</v>
      </c>
      <c r="BT18" s="13">
        <f t="shared" si="152"/>
        <v>441.93600000000004</v>
      </c>
      <c r="BU18" s="13">
        <f t="shared" si="152"/>
        <v>452.30400000000003</v>
      </c>
      <c r="BV18" s="13">
        <f t="shared" si="152"/>
        <v>677.48400000000004</v>
      </c>
      <c r="BW18" s="13">
        <f t="shared" si="152"/>
        <v>454.57200000000006</v>
      </c>
      <c r="BX18" s="13">
        <f>0.27*12*BX35</f>
        <v>1782.6480000000004</v>
      </c>
      <c r="BY18" s="13">
        <f t="shared" ref="BY18:DI18" si="153">0.27*12*BY35</f>
        <v>267.94800000000004</v>
      </c>
      <c r="BZ18" s="13">
        <f t="shared" si="153"/>
        <v>240.40800000000002</v>
      </c>
      <c r="CA18" s="13">
        <f t="shared" si="153"/>
        <v>358.34399999999999</v>
      </c>
      <c r="CB18" s="13">
        <f t="shared" si="153"/>
        <v>253.36800000000002</v>
      </c>
      <c r="CC18" s="13">
        <f t="shared" si="153"/>
        <v>256.28399999999999</v>
      </c>
      <c r="CD18" s="13">
        <f t="shared" si="153"/>
        <v>260.17200000000003</v>
      </c>
      <c r="CE18" s="13">
        <f>0.27*12*CE35</f>
        <v>1878.5519999999999</v>
      </c>
      <c r="CF18" s="13">
        <f t="shared" ref="CF18:CR18" si="154">0.27*12*CF35</f>
        <v>1911.9240000000002</v>
      </c>
      <c r="CG18" s="13">
        <f t="shared" si="154"/>
        <v>1058.8320000000001</v>
      </c>
      <c r="CH18" s="13">
        <f t="shared" si="154"/>
        <v>1117.8000000000002</v>
      </c>
      <c r="CI18" s="13">
        <f t="shared" si="154"/>
        <v>526.5</v>
      </c>
      <c r="CJ18" s="13">
        <f t="shared" si="154"/>
        <v>258.87600000000003</v>
      </c>
      <c r="CK18" s="13">
        <f t="shared" si="154"/>
        <v>263.41200000000003</v>
      </c>
      <c r="CL18" s="13">
        <f t="shared" si="154"/>
        <v>267.3</v>
      </c>
      <c r="CM18" s="13">
        <f t="shared" si="154"/>
        <v>530.7120000000001</v>
      </c>
      <c r="CN18" s="13">
        <f t="shared" si="154"/>
        <v>529.0920000000001</v>
      </c>
      <c r="CO18" s="13">
        <f t="shared" si="154"/>
        <v>308.44800000000004</v>
      </c>
      <c r="CP18" s="13">
        <f t="shared" si="154"/>
        <v>520.99200000000008</v>
      </c>
      <c r="CQ18" s="13">
        <f t="shared" si="154"/>
        <v>355.10399999999998</v>
      </c>
      <c r="CR18" s="13">
        <f t="shared" si="154"/>
        <v>1691.6040000000003</v>
      </c>
      <c r="CS18" s="13">
        <f>0.27*12*CS35</f>
        <v>597.78000000000009</v>
      </c>
      <c r="CT18" s="13">
        <f t="shared" ref="CT18:CY18" si="155">0.27*12*CT35</f>
        <v>340.524</v>
      </c>
      <c r="CU18" s="13">
        <f t="shared" si="155"/>
        <v>303.26400000000001</v>
      </c>
      <c r="CV18" s="13">
        <f t="shared" si="155"/>
        <v>477.90000000000003</v>
      </c>
      <c r="CW18" s="13">
        <f t="shared" si="155"/>
        <v>660.31200000000013</v>
      </c>
      <c r="CX18" s="13">
        <f t="shared" si="155"/>
        <v>696.6</v>
      </c>
      <c r="CY18" s="13">
        <f t="shared" si="155"/>
        <v>761.72400000000005</v>
      </c>
      <c r="CZ18" s="13">
        <f>0.27*12*CZ35</f>
        <v>494.74799999999999</v>
      </c>
      <c r="DA18" s="13">
        <f t="shared" ref="DA18:DF18" si="156">0.27*12*DA35</f>
        <v>502.20000000000005</v>
      </c>
      <c r="DB18" s="13">
        <f t="shared" si="156"/>
        <v>226.8</v>
      </c>
      <c r="DC18" s="13">
        <f t="shared" si="156"/>
        <v>221.292</v>
      </c>
      <c r="DD18" s="13">
        <f t="shared" si="156"/>
        <v>365.47200000000004</v>
      </c>
      <c r="DE18" s="13">
        <f t="shared" si="156"/>
        <v>246.88800000000003</v>
      </c>
      <c r="DF18" s="13">
        <f t="shared" si="156"/>
        <v>1076.328</v>
      </c>
      <c r="DG18" s="13">
        <f t="shared" si="153"/>
        <v>1313.4960000000001</v>
      </c>
      <c r="DH18" s="13">
        <f t="shared" si="153"/>
        <v>1506.9240000000002</v>
      </c>
      <c r="DI18" s="13">
        <f t="shared" si="153"/>
        <v>1516.6440000000002</v>
      </c>
      <c r="DJ18" s="13">
        <f t="shared" ref="DJ18:DO18" si="157">0.27*12*DJ35</f>
        <v>360.61200000000002</v>
      </c>
      <c r="DK18" s="13">
        <f t="shared" si="157"/>
        <v>1458.9720000000002</v>
      </c>
      <c r="DL18" s="13">
        <f t="shared" si="157"/>
        <v>1887.6240000000003</v>
      </c>
      <c r="DM18" s="13">
        <f t="shared" si="157"/>
        <v>1884.7080000000003</v>
      </c>
      <c r="DN18" s="13">
        <f t="shared" si="157"/>
        <v>1920.9960000000001</v>
      </c>
      <c r="DO18" s="13">
        <f t="shared" si="157"/>
        <v>1288.2240000000002</v>
      </c>
      <c r="DP18" s="13">
        <f>0.27*12*DP35</f>
        <v>1297.296</v>
      </c>
      <c r="DQ18" s="13">
        <f t="shared" ref="DQ18:EA18" si="158">0.27*12*DQ35</f>
        <v>2280.3119999999999</v>
      </c>
      <c r="DR18" s="13">
        <f t="shared" si="158"/>
        <v>1798.5240000000001</v>
      </c>
      <c r="DS18" s="13">
        <f t="shared" si="158"/>
        <v>1123.9559999999999</v>
      </c>
      <c r="DT18" s="13">
        <f t="shared" si="158"/>
        <v>670.03200000000004</v>
      </c>
      <c r="DU18" s="13">
        <f t="shared" si="158"/>
        <v>656.1</v>
      </c>
      <c r="DV18" s="13">
        <f t="shared" si="158"/>
        <v>391.06800000000004</v>
      </c>
      <c r="DW18" s="13">
        <f t="shared" si="158"/>
        <v>1849.7160000000001</v>
      </c>
      <c r="DX18" s="13">
        <f t="shared" si="158"/>
        <v>1842.912</v>
      </c>
      <c r="DY18" s="13">
        <f t="shared" si="158"/>
        <v>1669.2480000000003</v>
      </c>
      <c r="DZ18" s="13">
        <f t="shared" si="158"/>
        <v>444.52800000000002</v>
      </c>
      <c r="EA18" s="13">
        <f t="shared" si="158"/>
        <v>485.67600000000004</v>
      </c>
      <c r="EB18" s="13">
        <f>0.27*12*EB35</f>
        <v>451.65600000000006</v>
      </c>
      <c r="EC18" s="13">
        <f t="shared" ref="EC18:EM18" si="159">0.27*12*EC35</f>
        <v>361.26000000000005</v>
      </c>
      <c r="ED18" s="13">
        <f t="shared" si="159"/>
        <v>450.03600000000006</v>
      </c>
      <c r="EE18" s="13">
        <f t="shared" si="159"/>
        <v>533.30399999999997</v>
      </c>
      <c r="EF18" s="13">
        <f t="shared" si="159"/>
        <v>450.03600000000006</v>
      </c>
      <c r="EG18" s="13">
        <f t="shared" si="159"/>
        <v>380.70000000000005</v>
      </c>
      <c r="EH18" s="13">
        <f t="shared" si="159"/>
        <v>1135.6200000000001</v>
      </c>
      <c r="EI18" s="13">
        <f t="shared" si="159"/>
        <v>422.82000000000005</v>
      </c>
      <c r="EJ18" s="13">
        <f t="shared" si="159"/>
        <v>457.81200000000007</v>
      </c>
      <c r="EK18" s="13">
        <f t="shared" si="159"/>
        <v>438.37200000000007</v>
      </c>
      <c r="EL18" s="13">
        <f t="shared" si="159"/>
        <v>473.68799999999999</v>
      </c>
      <c r="EM18" s="13">
        <f t="shared" si="159"/>
        <v>387.82800000000003</v>
      </c>
      <c r="EN18" s="13">
        <f t="shared" ref="EN18:EU18" si="160">0.27*12*EN35</f>
        <v>590.00400000000002</v>
      </c>
      <c r="EO18" s="13">
        <f t="shared" si="160"/>
        <v>265.68</v>
      </c>
      <c r="EP18" s="13">
        <f t="shared" si="160"/>
        <v>2382.0480000000002</v>
      </c>
      <c r="EQ18" s="13">
        <f t="shared" si="160"/>
        <v>1147.2840000000001</v>
      </c>
      <c r="ER18" s="13">
        <f t="shared" si="160"/>
        <v>1237.68</v>
      </c>
      <c r="ES18" s="13">
        <f t="shared" si="160"/>
        <v>1415.88</v>
      </c>
      <c r="ET18" s="13">
        <f t="shared" si="160"/>
        <v>1450.8720000000001</v>
      </c>
      <c r="EU18" s="13">
        <f t="shared" si="160"/>
        <v>1459.296</v>
      </c>
      <c r="EV18" s="13">
        <f>0.27*12*EV35</f>
        <v>1496.88</v>
      </c>
      <c r="EW18" s="13">
        <f t="shared" ref="EW18:FE18" si="161">0.27*12*EW35</f>
        <v>1477.7640000000001</v>
      </c>
      <c r="EX18" s="13">
        <f t="shared" si="161"/>
        <v>490.86</v>
      </c>
      <c r="EY18" s="13">
        <f t="shared" si="161"/>
        <v>487.29600000000005</v>
      </c>
      <c r="EZ18" s="13">
        <f t="shared" si="161"/>
        <v>492.80400000000003</v>
      </c>
      <c r="FA18" s="13">
        <f t="shared" si="161"/>
        <v>504.14400000000001</v>
      </c>
      <c r="FB18" s="13">
        <f t="shared" si="161"/>
        <v>569.5920000000001</v>
      </c>
      <c r="FC18" s="13">
        <f t="shared" si="161"/>
        <v>492.15600000000006</v>
      </c>
      <c r="FD18" s="13">
        <f t="shared" si="161"/>
        <v>662.25600000000009</v>
      </c>
      <c r="FE18" s="13">
        <f t="shared" si="161"/>
        <v>422.17200000000008</v>
      </c>
      <c r="FF18" s="13">
        <f>0.27*12*FF35</f>
        <v>2079.1080000000002</v>
      </c>
      <c r="FG18" s="13">
        <f t="shared" ref="FG18:FH18" si="162">0.27*12*FG35</f>
        <v>1886.3280000000002</v>
      </c>
      <c r="FH18" s="13">
        <f t="shared" si="162"/>
        <v>774.36</v>
      </c>
      <c r="FI18" s="13">
        <f t="shared" ref="FI18:FJ18" si="163">0.27*12*FI35</f>
        <v>772.0920000000001</v>
      </c>
      <c r="FJ18" s="13">
        <f t="shared" si="163"/>
        <v>433.18799999999999</v>
      </c>
      <c r="FK18" s="13">
        <f t="shared" ref="FK18" si="164">0.27*12*FK35</f>
        <v>1837.4040000000002</v>
      </c>
      <c r="FL18" s="13">
        <f t="shared" ref="FL18:FQ18" si="165">0.27*12*FL35</f>
        <v>1428.8400000000001</v>
      </c>
      <c r="FM18" s="13">
        <f t="shared" si="165"/>
        <v>2379.1320000000001</v>
      </c>
      <c r="FN18" s="13">
        <f t="shared" si="165"/>
        <v>2028.5640000000003</v>
      </c>
      <c r="FO18" s="13">
        <f t="shared" si="165"/>
        <v>423.46800000000002</v>
      </c>
      <c r="FP18" s="13">
        <f t="shared" si="165"/>
        <v>502.84800000000001</v>
      </c>
      <c r="FQ18" s="13">
        <f t="shared" si="165"/>
        <v>665.17200000000003</v>
      </c>
      <c r="FR18" s="14" t="s">
        <v>12</v>
      </c>
      <c r="FS18" s="13">
        <v>0.15</v>
      </c>
      <c r="FT18" s="13">
        <f t="shared" ref="FT18:GD18" si="166">0.15*12*FT35</f>
        <v>853.7399999999999</v>
      </c>
      <c r="FU18" s="13">
        <f t="shared" si="166"/>
        <v>834.83999999999992</v>
      </c>
      <c r="FV18" s="13">
        <f t="shared" si="166"/>
        <v>721.98</v>
      </c>
      <c r="FW18" s="13">
        <f t="shared" si="166"/>
        <v>722.15999999999985</v>
      </c>
      <c r="FX18" s="13">
        <f t="shared" si="166"/>
        <v>831.06</v>
      </c>
      <c r="FY18" s="13">
        <f t="shared" si="166"/>
        <v>211.67999999999998</v>
      </c>
      <c r="FZ18" s="13">
        <f t="shared" si="166"/>
        <v>241.92</v>
      </c>
      <c r="GA18" s="13">
        <f t="shared" si="166"/>
        <v>266.21999999999997</v>
      </c>
      <c r="GB18" s="13">
        <f t="shared" si="166"/>
        <v>258.12</v>
      </c>
      <c r="GC18" s="13">
        <f t="shared" si="166"/>
        <v>107.82</v>
      </c>
      <c r="GD18" s="13">
        <f t="shared" si="166"/>
        <v>109.25999999999999</v>
      </c>
      <c r="GE18" s="14" t="s">
        <v>12</v>
      </c>
      <c r="GF18" s="31">
        <v>0.2</v>
      </c>
      <c r="GG18" s="13">
        <f>0.2*12*GG35</f>
        <v>1564.8000000000002</v>
      </c>
      <c r="GH18" s="57">
        <v>0.17</v>
      </c>
      <c r="GI18" s="13">
        <f t="shared" ref="GI18" si="167">0.17*12*GI35</f>
        <v>1110.576</v>
      </c>
      <c r="GJ18" s="31">
        <v>0.17</v>
      </c>
      <c r="GK18" s="13">
        <f t="shared" ref="GK18:GL18" si="168">0.17*12*GK35</f>
        <v>1503.8880000000001</v>
      </c>
      <c r="GL18" s="13">
        <f t="shared" si="168"/>
        <v>1490.0160000000001</v>
      </c>
      <c r="GM18" s="13">
        <f t="shared" ref="GM18:GO18" si="169">0.17*12*GM35</f>
        <v>1444.932</v>
      </c>
      <c r="GN18" s="13">
        <f t="shared" si="169"/>
        <v>1374.96</v>
      </c>
      <c r="GO18" s="13">
        <f t="shared" si="169"/>
        <v>1373.5319999999999</v>
      </c>
      <c r="GP18" s="13">
        <f t="shared" ref="GP18" si="170">0.17*12*GP35</f>
        <v>1076.0999999999999</v>
      </c>
      <c r="GQ18" s="14" t="s">
        <v>12</v>
      </c>
      <c r="GR18" s="66">
        <v>0.27</v>
      </c>
      <c r="GS18" s="13">
        <f t="shared" ref="GS18:GU18" si="171">0.27*12*GS35</f>
        <v>927.28800000000001</v>
      </c>
      <c r="GT18" s="13">
        <f t="shared" si="171"/>
        <v>1295.028</v>
      </c>
      <c r="GU18" s="13">
        <f t="shared" si="171"/>
        <v>1293.0840000000001</v>
      </c>
      <c r="GV18" s="13">
        <f t="shared" ref="GV18:HB18" si="172">0.27*12*GV35</f>
        <v>1331.64</v>
      </c>
      <c r="GW18" s="13">
        <f t="shared" si="172"/>
        <v>1307.9880000000001</v>
      </c>
      <c r="GX18" s="13">
        <f t="shared" si="172"/>
        <v>515.80799999999999</v>
      </c>
      <c r="GY18" s="13">
        <f t="shared" si="172"/>
        <v>494.1</v>
      </c>
      <c r="GZ18" s="13">
        <f t="shared" si="172"/>
        <v>522.61200000000008</v>
      </c>
      <c r="HA18" s="13">
        <f t="shared" si="172"/>
        <v>526.5</v>
      </c>
      <c r="HB18" s="13">
        <f t="shared" si="172"/>
        <v>2282.58</v>
      </c>
      <c r="HC18" s="13">
        <f t="shared" ref="HC18:HM18" si="173">0.27*12*HC35</f>
        <v>2241.1080000000002</v>
      </c>
      <c r="HD18" s="13">
        <f t="shared" si="173"/>
        <v>2439.7200000000003</v>
      </c>
      <c r="HE18" s="13">
        <f t="shared" si="173"/>
        <v>391.71600000000007</v>
      </c>
      <c r="HF18" s="13">
        <f t="shared" si="173"/>
        <v>781.81200000000013</v>
      </c>
      <c r="HG18" s="13">
        <f t="shared" si="173"/>
        <v>335.01600000000002</v>
      </c>
      <c r="HH18" s="13">
        <f t="shared" si="173"/>
        <v>396.90000000000003</v>
      </c>
      <c r="HI18" s="13">
        <f t="shared" si="173"/>
        <v>435.45600000000007</v>
      </c>
      <c r="HJ18" s="13">
        <f t="shared" si="173"/>
        <v>1834.4880000000003</v>
      </c>
      <c r="HK18" s="13">
        <f t="shared" si="173"/>
        <v>893.5920000000001</v>
      </c>
      <c r="HL18" s="13">
        <f t="shared" si="173"/>
        <v>1520.2080000000001</v>
      </c>
      <c r="HM18" s="13">
        <f t="shared" si="173"/>
        <v>813.88800000000003</v>
      </c>
      <c r="HN18" s="13">
        <f>0.27*12*HN35</f>
        <v>1784.9159999999999</v>
      </c>
      <c r="HO18" s="13">
        <f t="shared" ref="HO18:HU18" si="174">0.27*12*HO35</f>
        <v>1542.24</v>
      </c>
      <c r="HP18" s="13">
        <f t="shared" si="174"/>
        <v>2328.5880000000002</v>
      </c>
      <c r="HQ18" s="13">
        <f t="shared" si="174"/>
        <v>1564.2720000000002</v>
      </c>
      <c r="HR18" s="13">
        <f t="shared" si="174"/>
        <v>1699.7040000000002</v>
      </c>
      <c r="HS18" s="13">
        <f t="shared" si="174"/>
        <v>1713.636</v>
      </c>
      <c r="HT18" s="13">
        <f t="shared" si="174"/>
        <v>1850.3640000000003</v>
      </c>
      <c r="HU18" s="13">
        <f t="shared" si="174"/>
        <v>1821.2040000000002</v>
      </c>
      <c r="HV18" s="13">
        <f t="shared" ref="HV18:HY18" si="175">0.27*12*HV35</f>
        <v>1826.3880000000004</v>
      </c>
      <c r="HW18" s="13">
        <f t="shared" si="175"/>
        <v>659.98800000000006</v>
      </c>
      <c r="HX18" s="13">
        <f t="shared" si="175"/>
        <v>1074.3840000000002</v>
      </c>
      <c r="HY18" s="13">
        <f t="shared" si="175"/>
        <v>1644.6240000000003</v>
      </c>
      <c r="HZ18" s="13">
        <f>0.27*12*HZ35</f>
        <v>703.72800000000007</v>
      </c>
      <c r="IA18" s="13">
        <f t="shared" ref="IA18:IE18" si="176">0.27*12*IA35</f>
        <v>1748.6280000000002</v>
      </c>
      <c r="IB18" s="13">
        <f t="shared" si="176"/>
        <v>2497.0680000000002</v>
      </c>
      <c r="IC18" s="13">
        <f t="shared" si="176"/>
        <v>1482.6240000000003</v>
      </c>
      <c r="ID18" s="13">
        <f t="shared" si="176"/>
        <v>1492.6680000000001</v>
      </c>
      <c r="IE18" s="13">
        <f t="shared" si="176"/>
        <v>1483.2720000000002</v>
      </c>
      <c r="IF18" s="13">
        <f t="shared" ref="IF18:II18" si="177">0.27*12*IF35</f>
        <v>562.78800000000001</v>
      </c>
      <c r="IG18" s="13">
        <f t="shared" si="177"/>
        <v>759.13200000000006</v>
      </c>
      <c r="IH18" s="13">
        <f t="shared" si="177"/>
        <v>307.8</v>
      </c>
      <c r="II18" s="13">
        <f t="shared" si="177"/>
        <v>895.2120000000001</v>
      </c>
      <c r="IJ18" s="13">
        <f t="shared" ref="IJ18:IQ18" si="178">0.27*12*IJ35</f>
        <v>2455.92</v>
      </c>
      <c r="IK18" s="13">
        <f t="shared" si="178"/>
        <v>1805.0040000000001</v>
      </c>
      <c r="IL18" s="13">
        <f t="shared" si="178"/>
        <v>1827.6840000000002</v>
      </c>
      <c r="IM18" s="13">
        <f t="shared" si="178"/>
        <v>1665.0360000000001</v>
      </c>
      <c r="IN18" s="13">
        <f t="shared" si="178"/>
        <v>1757.0519999999999</v>
      </c>
      <c r="IO18" s="13">
        <f t="shared" si="178"/>
        <v>397.22399999999999</v>
      </c>
      <c r="IP18" s="13">
        <f t="shared" si="178"/>
        <v>2323.7280000000005</v>
      </c>
      <c r="IQ18" s="13">
        <f t="shared" si="178"/>
        <v>1803.0600000000002</v>
      </c>
      <c r="IR18" s="14" t="s">
        <v>12</v>
      </c>
      <c r="IS18" s="66">
        <v>0.15</v>
      </c>
      <c r="IT18" s="13">
        <f t="shared" ref="IT18:IU18" si="179">0.15*12*IT35</f>
        <v>212.76</v>
      </c>
      <c r="IU18" s="13">
        <f t="shared" si="179"/>
        <v>723.95999999999992</v>
      </c>
      <c r="IV18" s="66">
        <v>0.2</v>
      </c>
      <c r="IW18" s="13">
        <f>0.2*12*IW35</f>
        <v>1255.6800000000003</v>
      </c>
      <c r="IX18" s="13">
        <v>0.27</v>
      </c>
      <c r="IY18" s="13">
        <f>0.27*12*IY35</f>
        <v>2732.616</v>
      </c>
    </row>
    <row r="19" spans="1:259" s="1" customFormat="1" ht="23.25" customHeight="1" x14ac:dyDescent="0.2">
      <c r="A19" s="92" t="s">
        <v>34</v>
      </c>
      <c r="B19" s="93"/>
      <c r="C19" s="93"/>
      <c r="D19" s="93"/>
      <c r="E19" s="93"/>
      <c r="F19" s="93"/>
      <c r="G19" s="13" t="s">
        <v>43</v>
      </c>
      <c r="H19" s="13">
        <v>0.05</v>
      </c>
      <c r="I19" s="13">
        <f>0.05*12*I35</f>
        <v>421.0200000000001</v>
      </c>
      <c r="J19" s="13">
        <f t="shared" ref="J19:K19" si="180">0.05*12*J35</f>
        <v>347.34000000000003</v>
      </c>
      <c r="K19" s="13">
        <f t="shared" si="180"/>
        <v>334.86000000000007</v>
      </c>
      <c r="L19" s="13">
        <f>0.05*12*L35</f>
        <v>85.02000000000001</v>
      </c>
      <c r="M19" s="13">
        <f t="shared" ref="M19" si="181">0.05*12*M35</f>
        <v>121.20000000000002</v>
      </c>
      <c r="N19" s="13" t="s">
        <v>43</v>
      </c>
      <c r="O19" s="13">
        <v>0.05</v>
      </c>
      <c r="P19" s="13">
        <f t="shared" ref="P19:Y19" si="182">0.05*12*P35</f>
        <v>72.54000000000002</v>
      </c>
      <c r="Q19" s="13">
        <f t="shared" si="182"/>
        <v>83.340000000000018</v>
      </c>
      <c r="R19" s="13">
        <f t="shared" si="182"/>
        <v>48.540000000000013</v>
      </c>
      <c r="S19" s="13">
        <f t="shared" si="182"/>
        <v>49.02000000000001</v>
      </c>
      <c r="T19" s="13">
        <f t="shared" si="182"/>
        <v>49.02000000000001</v>
      </c>
      <c r="U19" s="13">
        <f t="shared" si="182"/>
        <v>48.480000000000004</v>
      </c>
      <c r="V19" s="13">
        <f t="shared" si="182"/>
        <v>47.52000000000001</v>
      </c>
      <c r="W19" s="13">
        <f t="shared" si="182"/>
        <v>345.90000000000003</v>
      </c>
      <c r="X19" s="13">
        <f t="shared" si="182"/>
        <v>48.420000000000009</v>
      </c>
      <c r="Y19" s="13">
        <f t="shared" si="182"/>
        <v>46.320000000000007</v>
      </c>
      <c r="Z19" s="13">
        <f t="shared" ref="Z19:AH19" si="183">0.05*12*Z35</f>
        <v>157.50000000000003</v>
      </c>
      <c r="AA19" s="13">
        <f t="shared" si="183"/>
        <v>238.62000000000003</v>
      </c>
      <c r="AB19" s="13">
        <f t="shared" si="183"/>
        <v>310.68</v>
      </c>
      <c r="AC19" s="13">
        <f t="shared" si="183"/>
        <v>242.40000000000003</v>
      </c>
      <c r="AD19" s="13">
        <f t="shared" si="183"/>
        <v>209.40000000000003</v>
      </c>
      <c r="AE19" s="13">
        <f t="shared" si="183"/>
        <v>109.26000000000002</v>
      </c>
      <c r="AF19" s="13">
        <f t="shared" si="183"/>
        <v>253.38000000000005</v>
      </c>
      <c r="AG19" s="13">
        <f t="shared" si="183"/>
        <v>312.18</v>
      </c>
      <c r="AH19" s="13">
        <f t="shared" si="183"/>
        <v>48.360000000000007</v>
      </c>
      <c r="AI19" s="13">
        <f t="shared" ref="AI19:AU19" si="184">0.05*12*AI35</f>
        <v>257.16000000000003</v>
      </c>
      <c r="AJ19" s="13">
        <f t="shared" si="184"/>
        <v>319.56000000000006</v>
      </c>
      <c r="AK19" s="13">
        <f t="shared" si="184"/>
        <v>74.820000000000007</v>
      </c>
      <c r="AL19" s="13">
        <f t="shared" si="184"/>
        <v>184.26000000000005</v>
      </c>
      <c r="AM19" s="13">
        <f t="shared" si="184"/>
        <v>91.62</v>
      </c>
      <c r="AN19" s="13">
        <f t="shared" si="184"/>
        <v>89.220000000000013</v>
      </c>
      <c r="AO19" s="13">
        <f t="shared" si="184"/>
        <v>90.720000000000013</v>
      </c>
      <c r="AP19" s="13">
        <f t="shared" si="184"/>
        <v>92.580000000000027</v>
      </c>
      <c r="AQ19" s="13">
        <f t="shared" si="184"/>
        <v>90.960000000000008</v>
      </c>
      <c r="AR19" s="13">
        <f t="shared" si="184"/>
        <v>91.560000000000016</v>
      </c>
      <c r="AS19" s="13">
        <f t="shared" si="184"/>
        <v>90.840000000000018</v>
      </c>
      <c r="AT19" s="13">
        <f t="shared" si="184"/>
        <v>91.140000000000015</v>
      </c>
      <c r="AU19" s="13">
        <f t="shared" si="184"/>
        <v>143.34000000000003</v>
      </c>
      <c r="AV19" s="13">
        <f t="shared" ref="AV19:BI19" si="185">0.05*12*AV35</f>
        <v>81.600000000000009</v>
      </c>
      <c r="AW19" s="13">
        <f t="shared" si="185"/>
        <v>118.32000000000001</v>
      </c>
      <c r="AX19" s="13">
        <f t="shared" si="185"/>
        <v>87.180000000000021</v>
      </c>
      <c r="AY19" s="13">
        <f t="shared" si="185"/>
        <v>96.840000000000018</v>
      </c>
      <c r="AZ19" s="13">
        <f t="shared" si="185"/>
        <v>82.080000000000013</v>
      </c>
      <c r="BA19" s="13">
        <f t="shared" si="185"/>
        <v>83.700000000000017</v>
      </c>
      <c r="BB19" s="13">
        <f t="shared" si="185"/>
        <v>79.440000000000012</v>
      </c>
      <c r="BC19" s="13">
        <f t="shared" si="185"/>
        <v>85.02000000000001</v>
      </c>
      <c r="BD19" s="13">
        <f t="shared" si="185"/>
        <v>83.820000000000007</v>
      </c>
      <c r="BE19" s="13">
        <f t="shared" si="185"/>
        <v>63.840000000000011</v>
      </c>
      <c r="BF19" s="13">
        <f t="shared" si="185"/>
        <v>83.460000000000008</v>
      </c>
      <c r="BG19" s="13">
        <f t="shared" si="185"/>
        <v>82.56</v>
      </c>
      <c r="BH19" s="13">
        <f t="shared" si="185"/>
        <v>77.100000000000009</v>
      </c>
      <c r="BI19" s="13">
        <f t="shared" si="185"/>
        <v>83.580000000000013</v>
      </c>
      <c r="BJ19" s="13">
        <f t="shared" ref="BJ19:DX19" si="186">0.05*12*BJ35</f>
        <v>99.12</v>
      </c>
      <c r="BK19" s="13">
        <f t="shared" si="186"/>
        <v>87.90000000000002</v>
      </c>
      <c r="BL19" s="13">
        <f t="shared" si="186"/>
        <v>86.04000000000002</v>
      </c>
      <c r="BM19" s="13">
        <f t="shared" si="186"/>
        <v>75.120000000000019</v>
      </c>
      <c r="BN19" s="13">
        <f t="shared" si="186"/>
        <v>49.920000000000009</v>
      </c>
      <c r="BO19" s="13">
        <f t="shared" si="186"/>
        <v>74.460000000000008</v>
      </c>
      <c r="BP19" s="13">
        <f t="shared" si="186"/>
        <v>78.240000000000009</v>
      </c>
      <c r="BQ19" s="13">
        <f t="shared" si="186"/>
        <v>85.500000000000014</v>
      </c>
      <c r="BR19" s="13">
        <f t="shared" si="186"/>
        <v>97.92</v>
      </c>
      <c r="BS19" s="13">
        <f t="shared" si="186"/>
        <v>98.280000000000015</v>
      </c>
      <c r="BT19" s="13">
        <f t="shared" si="186"/>
        <v>81.840000000000018</v>
      </c>
      <c r="BU19" s="13">
        <f t="shared" si="186"/>
        <v>83.76</v>
      </c>
      <c r="BV19" s="13">
        <f t="shared" si="186"/>
        <v>125.46000000000002</v>
      </c>
      <c r="BW19" s="13">
        <f t="shared" si="186"/>
        <v>84.180000000000021</v>
      </c>
      <c r="BX19" s="13">
        <f t="shared" si="186"/>
        <v>330.12000000000006</v>
      </c>
      <c r="BY19" s="13">
        <f t="shared" si="186"/>
        <v>49.620000000000012</v>
      </c>
      <c r="BZ19" s="13">
        <f t="shared" si="186"/>
        <v>44.52000000000001</v>
      </c>
      <c r="CA19" s="13">
        <f t="shared" si="186"/>
        <v>66.36</v>
      </c>
      <c r="CB19" s="13">
        <f t="shared" si="186"/>
        <v>46.920000000000009</v>
      </c>
      <c r="CC19" s="13">
        <f t="shared" si="186"/>
        <v>47.46</v>
      </c>
      <c r="CD19" s="13">
        <f t="shared" si="186"/>
        <v>48.180000000000007</v>
      </c>
      <c r="CE19" s="13">
        <f t="shared" si="186"/>
        <v>347.88000000000005</v>
      </c>
      <c r="CF19" s="13">
        <f t="shared" si="186"/>
        <v>354.06000000000006</v>
      </c>
      <c r="CG19" s="13">
        <f t="shared" si="186"/>
        <v>196.08000000000004</v>
      </c>
      <c r="CH19" s="13">
        <f t="shared" si="186"/>
        <v>207.00000000000003</v>
      </c>
      <c r="CI19" s="13">
        <f t="shared" si="186"/>
        <v>97.500000000000014</v>
      </c>
      <c r="CJ19" s="13">
        <f t="shared" si="186"/>
        <v>47.940000000000012</v>
      </c>
      <c r="CK19" s="13">
        <f t="shared" si="186"/>
        <v>48.780000000000008</v>
      </c>
      <c r="CL19" s="13">
        <f t="shared" si="186"/>
        <v>49.500000000000007</v>
      </c>
      <c r="CM19" s="13">
        <f t="shared" si="186"/>
        <v>98.280000000000015</v>
      </c>
      <c r="CN19" s="13">
        <f t="shared" si="186"/>
        <v>97.980000000000018</v>
      </c>
      <c r="CO19" s="13">
        <f t="shared" si="186"/>
        <v>57.120000000000012</v>
      </c>
      <c r="CP19" s="13">
        <f t="shared" si="186"/>
        <v>96.480000000000018</v>
      </c>
      <c r="CQ19" s="13">
        <f t="shared" si="186"/>
        <v>65.760000000000005</v>
      </c>
      <c r="CR19" s="13">
        <f t="shared" si="186"/>
        <v>313.26000000000005</v>
      </c>
      <c r="CS19" s="13">
        <f t="shared" si="186"/>
        <v>110.70000000000002</v>
      </c>
      <c r="CT19" s="13">
        <f t="shared" si="186"/>
        <v>63.060000000000009</v>
      </c>
      <c r="CU19" s="13">
        <f t="shared" si="186"/>
        <v>56.160000000000004</v>
      </c>
      <c r="CV19" s="13">
        <f t="shared" si="186"/>
        <v>88.500000000000014</v>
      </c>
      <c r="CW19" s="13">
        <f t="shared" si="186"/>
        <v>122.28000000000003</v>
      </c>
      <c r="CX19" s="13">
        <f t="shared" si="186"/>
        <v>129.00000000000003</v>
      </c>
      <c r="CY19" s="13">
        <f t="shared" si="186"/>
        <v>141.06000000000003</v>
      </c>
      <c r="CZ19" s="13">
        <f t="shared" si="186"/>
        <v>91.62</v>
      </c>
      <c r="DA19" s="13">
        <f t="shared" si="186"/>
        <v>93.000000000000014</v>
      </c>
      <c r="DB19" s="13">
        <f t="shared" si="186"/>
        <v>42.000000000000007</v>
      </c>
      <c r="DC19" s="13">
        <f t="shared" si="186"/>
        <v>40.980000000000004</v>
      </c>
      <c r="DD19" s="13">
        <f t="shared" si="186"/>
        <v>67.680000000000007</v>
      </c>
      <c r="DE19" s="13">
        <f t="shared" si="186"/>
        <v>45.720000000000006</v>
      </c>
      <c r="DF19" s="13">
        <f t="shared" si="186"/>
        <v>199.32000000000002</v>
      </c>
      <c r="DG19" s="13">
        <f t="shared" si="186"/>
        <v>243.24</v>
      </c>
      <c r="DH19" s="13">
        <f t="shared" si="186"/>
        <v>279.06000000000006</v>
      </c>
      <c r="DI19" s="13">
        <f t="shared" si="186"/>
        <v>280.86000000000007</v>
      </c>
      <c r="DJ19" s="13">
        <f t="shared" si="186"/>
        <v>66.78</v>
      </c>
      <c r="DK19" s="13">
        <f t="shared" si="186"/>
        <v>270.18000000000006</v>
      </c>
      <c r="DL19" s="13">
        <f t="shared" si="186"/>
        <v>349.56000000000006</v>
      </c>
      <c r="DM19" s="13">
        <f t="shared" si="186"/>
        <v>349.0200000000001</v>
      </c>
      <c r="DN19" s="13">
        <f t="shared" si="186"/>
        <v>355.74000000000007</v>
      </c>
      <c r="DO19" s="13">
        <f t="shared" si="186"/>
        <v>238.56000000000006</v>
      </c>
      <c r="DP19" s="13">
        <f t="shared" si="186"/>
        <v>240.24</v>
      </c>
      <c r="DQ19" s="13">
        <f t="shared" si="186"/>
        <v>422.28000000000003</v>
      </c>
      <c r="DR19" s="13">
        <f t="shared" si="186"/>
        <v>333.06000000000006</v>
      </c>
      <c r="DS19" s="13">
        <f t="shared" si="186"/>
        <v>208.14000000000001</v>
      </c>
      <c r="DT19" s="13">
        <f t="shared" si="186"/>
        <v>124.08000000000003</v>
      </c>
      <c r="DU19" s="13">
        <f t="shared" si="186"/>
        <v>121.50000000000001</v>
      </c>
      <c r="DV19" s="13">
        <f t="shared" si="186"/>
        <v>72.420000000000016</v>
      </c>
      <c r="DW19" s="13">
        <f t="shared" si="186"/>
        <v>342.54</v>
      </c>
      <c r="DX19" s="13">
        <f t="shared" si="186"/>
        <v>341.28000000000003</v>
      </c>
      <c r="DY19" s="13">
        <f t="shared" ref="DY19:FG19" si="187">0.05*12*DY35</f>
        <v>309.12000000000006</v>
      </c>
      <c r="DZ19" s="13">
        <f t="shared" si="187"/>
        <v>82.320000000000007</v>
      </c>
      <c r="EA19" s="13">
        <f t="shared" si="187"/>
        <v>89.940000000000012</v>
      </c>
      <c r="EB19" s="13">
        <f t="shared" si="187"/>
        <v>83.640000000000015</v>
      </c>
      <c r="EC19" s="13">
        <f t="shared" si="187"/>
        <v>66.900000000000006</v>
      </c>
      <c r="ED19" s="13">
        <f t="shared" si="187"/>
        <v>83.340000000000018</v>
      </c>
      <c r="EE19" s="13">
        <f t="shared" si="187"/>
        <v>98.76</v>
      </c>
      <c r="EF19" s="13">
        <f t="shared" si="187"/>
        <v>83.340000000000018</v>
      </c>
      <c r="EG19" s="13">
        <f t="shared" si="187"/>
        <v>70.500000000000014</v>
      </c>
      <c r="EH19" s="13">
        <f t="shared" si="187"/>
        <v>210.30000000000004</v>
      </c>
      <c r="EI19" s="13">
        <f t="shared" si="187"/>
        <v>78.300000000000011</v>
      </c>
      <c r="EJ19" s="13">
        <f t="shared" si="187"/>
        <v>84.780000000000015</v>
      </c>
      <c r="EK19" s="13">
        <f t="shared" si="187"/>
        <v>81.180000000000021</v>
      </c>
      <c r="EL19" s="13">
        <f t="shared" si="187"/>
        <v>87.720000000000013</v>
      </c>
      <c r="EM19" s="13">
        <f t="shared" si="187"/>
        <v>71.820000000000007</v>
      </c>
      <c r="EN19" s="13">
        <f t="shared" si="187"/>
        <v>109.26000000000002</v>
      </c>
      <c r="EO19" s="13">
        <f t="shared" si="187"/>
        <v>49.20000000000001</v>
      </c>
      <c r="EP19" s="13">
        <f t="shared" si="187"/>
        <v>441.12000000000012</v>
      </c>
      <c r="EQ19" s="13">
        <f t="shared" si="187"/>
        <v>212.46000000000004</v>
      </c>
      <c r="ER19" s="13">
        <f t="shared" si="187"/>
        <v>229.20000000000005</v>
      </c>
      <c r="ES19" s="13">
        <f t="shared" si="187"/>
        <v>262.20000000000005</v>
      </c>
      <c r="ET19" s="13">
        <f t="shared" si="187"/>
        <v>268.68000000000006</v>
      </c>
      <c r="EU19" s="13">
        <f t="shared" si="187"/>
        <v>270.24</v>
      </c>
      <c r="EV19" s="13">
        <f t="shared" si="187"/>
        <v>277.20000000000005</v>
      </c>
      <c r="EW19" s="13">
        <f t="shared" si="187"/>
        <v>273.66000000000008</v>
      </c>
      <c r="EX19" s="13">
        <f t="shared" si="187"/>
        <v>90.90000000000002</v>
      </c>
      <c r="EY19" s="13">
        <f t="shared" si="187"/>
        <v>90.240000000000023</v>
      </c>
      <c r="EZ19" s="13">
        <f t="shared" si="187"/>
        <v>91.26</v>
      </c>
      <c r="FA19" s="13">
        <f t="shared" si="187"/>
        <v>93.360000000000014</v>
      </c>
      <c r="FB19" s="13">
        <f t="shared" si="187"/>
        <v>105.48000000000002</v>
      </c>
      <c r="FC19" s="13">
        <f t="shared" si="187"/>
        <v>91.140000000000015</v>
      </c>
      <c r="FD19" s="13">
        <f t="shared" si="187"/>
        <v>122.64000000000001</v>
      </c>
      <c r="FE19" s="13">
        <f t="shared" si="187"/>
        <v>78.180000000000021</v>
      </c>
      <c r="FF19" s="13">
        <f t="shared" si="187"/>
        <v>385.0200000000001</v>
      </c>
      <c r="FG19" s="13">
        <f t="shared" si="187"/>
        <v>349.32000000000011</v>
      </c>
      <c r="FH19" s="13">
        <f t="shared" ref="FH19:FI19" si="188">0.05*12*FH35</f>
        <v>143.40000000000003</v>
      </c>
      <c r="FI19" s="13">
        <f t="shared" si="188"/>
        <v>142.98000000000002</v>
      </c>
      <c r="FJ19" s="13">
        <f t="shared" ref="FJ19" si="189">0.05*12*FJ35</f>
        <v>80.22</v>
      </c>
      <c r="FK19" s="13">
        <f t="shared" ref="FK19:FQ19" si="190">0.05*12*FK35</f>
        <v>340.26000000000005</v>
      </c>
      <c r="FL19" s="13">
        <f t="shared" si="190"/>
        <v>264.60000000000002</v>
      </c>
      <c r="FM19" s="13">
        <f t="shared" si="190"/>
        <v>440.58000000000004</v>
      </c>
      <c r="FN19" s="13">
        <f t="shared" si="190"/>
        <v>375.66000000000008</v>
      </c>
      <c r="FO19" s="13">
        <f t="shared" si="190"/>
        <v>78.42</v>
      </c>
      <c r="FP19" s="13">
        <f t="shared" si="190"/>
        <v>93.12</v>
      </c>
      <c r="FQ19" s="13">
        <f t="shared" si="190"/>
        <v>123.18000000000002</v>
      </c>
      <c r="FR19" s="13" t="s">
        <v>43</v>
      </c>
      <c r="FS19" s="13">
        <v>0.05</v>
      </c>
      <c r="FT19" s="13">
        <f t="shared" ref="FT19" si="191">0.05*12*FT35</f>
        <v>284.58000000000004</v>
      </c>
      <c r="FU19" s="13">
        <f t="shared" ref="FU19:GB19" si="192">0.05*12*FU35</f>
        <v>278.28000000000003</v>
      </c>
      <c r="FV19" s="13">
        <f t="shared" si="192"/>
        <v>240.66000000000005</v>
      </c>
      <c r="FW19" s="13">
        <f t="shared" si="192"/>
        <v>240.72000000000003</v>
      </c>
      <c r="FX19" s="13">
        <f t="shared" si="192"/>
        <v>277.02000000000004</v>
      </c>
      <c r="FY19" s="13">
        <f t="shared" si="192"/>
        <v>70.56</v>
      </c>
      <c r="FZ19" s="13">
        <f t="shared" si="192"/>
        <v>80.640000000000015</v>
      </c>
      <c r="GA19" s="13">
        <f t="shared" si="192"/>
        <v>88.740000000000023</v>
      </c>
      <c r="GB19" s="13">
        <f t="shared" si="192"/>
        <v>86.04000000000002</v>
      </c>
      <c r="GC19" s="13">
        <f t="shared" ref="GC19:GD19" si="193">0.05*12*GC35</f>
        <v>35.940000000000005</v>
      </c>
      <c r="GD19" s="13">
        <f t="shared" si="193"/>
        <v>36.420000000000009</v>
      </c>
      <c r="GE19" s="13" t="s">
        <v>43</v>
      </c>
      <c r="GF19" s="31">
        <v>0.05</v>
      </c>
      <c r="GG19" s="13">
        <f t="shared" ref="GG19" si="194">0.05*12*GG35</f>
        <v>391.20000000000005</v>
      </c>
      <c r="GH19" s="57">
        <v>0.05</v>
      </c>
      <c r="GI19" s="13">
        <f t="shared" ref="GI19" si="195">0.05*12*GI35</f>
        <v>326.64000000000004</v>
      </c>
      <c r="GJ19" s="31">
        <v>0.05</v>
      </c>
      <c r="GK19" s="13">
        <f t="shared" ref="GK19:GL19" si="196">0.05*12*GK35</f>
        <v>442.32000000000011</v>
      </c>
      <c r="GL19" s="13">
        <f t="shared" si="196"/>
        <v>438.24000000000007</v>
      </c>
      <c r="GM19" s="13">
        <f t="shared" ref="GM19:GO19" si="197">0.05*12*GM35</f>
        <v>424.98</v>
      </c>
      <c r="GN19" s="13">
        <f t="shared" si="197"/>
        <v>404.40000000000003</v>
      </c>
      <c r="GO19" s="13">
        <f t="shared" si="197"/>
        <v>403.98</v>
      </c>
      <c r="GP19" s="13">
        <f t="shared" ref="GP19" si="198">0.05*12*GP35</f>
        <v>316.50000000000006</v>
      </c>
      <c r="GQ19" s="13" t="s">
        <v>43</v>
      </c>
      <c r="GR19" s="66">
        <v>0.05</v>
      </c>
      <c r="GS19" s="13">
        <f t="shared" ref="GS19:IJ19" si="199">0.05*12*GS35</f>
        <v>171.72000000000003</v>
      </c>
      <c r="GT19" s="13">
        <f t="shared" si="199"/>
        <v>239.82000000000002</v>
      </c>
      <c r="GU19" s="13">
        <f t="shared" si="199"/>
        <v>239.46000000000004</v>
      </c>
      <c r="GV19" s="13">
        <f t="shared" si="199"/>
        <v>246.60000000000002</v>
      </c>
      <c r="GW19" s="13">
        <f t="shared" si="199"/>
        <v>242.22000000000003</v>
      </c>
      <c r="GX19" s="13">
        <f t="shared" si="199"/>
        <v>95.52000000000001</v>
      </c>
      <c r="GY19" s="13">
        <f t="shared" si="199"/>
        <v>91.500000000000014</v>
      </c>
      <c r="GZ19" s="13">
        <f t="shared" si="199"/>
        <v>96.780000000000015</v>
      </c>
      <c r="HA19" s="13">
        <f t="shared" si="199"/>
        <v>97.500000000000014</v>
      </c>
      <c r="HB19" s="13">
        <f t="shared" si="199"/>
        <v>422.70000000000005</v>
      </c>
      <c r="HC19" s="13">
        <f t="shared" si="199"/>
        <v>415.0200000000001</v>
      </c>
      <c r="HD19" s="13">
        <f t="shared" si="199"/>
        <v>451.80000000000007</v>
      </c>
      <c r="HE19" s="13">
        <f t="shared" si="199"/>
        <v>72.54000000000002</v>
      </c>
      <c r="HF19" s="13">
        <f t="shared" si="199"/>
        <v>144.78000000000003</v>
      </c>
      <c r="HG19" s="13">
        <f t="shared" si="199"/>
        <v>62.040000000000013</v>
      </c>
      <c r="HH19" s="13">
        <f t="shared" si="199"/>
        <v>73.500000000000014</v>
      </c>
      <c r="HI19" s="13">
        <f t="shared" si="199"/>
        <v>80.640000000000015</v>
      </c>
      <c r="HJ19" s="13">
        <f t="shared" si="199"/>
        <v>339.72000000000008</v>
      </c>
      <c r="HK19" s="13">
        <f t="shared" si="199"/>
        <v>165.48000000000002</v>
      </c>
      <c r="HL19" s="13">
        <f t="shared" si="199"/>
        <v>281.52000000000004</v>
      </c>
      <c r="HM19" s="13">
        <f t="shared" si="199"/>
        <v>150.72000000000003</v>
      </c>
      <c r="HN19" s="13">
        <f t="shared" si="199"/>
        <v>330.54</v>
      </c>
      <c r="HO19" s="13">
        <f t="shared" si="199"/>
        <v>285.60000000000002</v>
      </c>
      <c r="HP19" s="13">
        <f t="shared" si="199"/>
        <v>431.22000000000008</v>
      </c>
      <c r="HQ19" s="13">
        <f t="shared" si="199"/>
        <v>289.68000000000006</v>
      </c>
      <c r="HR19" s="13">
        <f t="shared" si="199"/>
        <v>314.76000000000005</v>
      </c>
      <c r="HS19" s="13">
        <f t="shared" si="199"/>
        <v>317.34000000000003</v>
      </c>
      <c r="HT19" s="13">
        <f t="shared" si="199"/>
        <v>342.66000000000008</v>
      </c>
      <c r="HU19" s="13">
        <f t="shared" si="199"/>
        <v>337.26000000000005</v>
      </c>
      <c r="HV19" s="13">
        <f t="shared" si="199"/>
        <v>338.22000000000008</v>
      </c>
      <c r="HW19" s="13">
        <f t="shared" si="199"/>
        <v>122.22000000000001</v>
      </c>
      <c r="HX19" s="13">
        <f t="shared" si="199"/>
        <v>198.96000000000004</v>
      </c>
      <c r="HY19" s="13">
        <f t="shared" si="199"/>
        <v>304.56000000000006</v>
      </c>
      <c r="HZ19" s="13">
        <f t="shared" si="199"/>
        <v>130.32000000000002</v>
      </c>
      <c r="IA19" s="13">
        <f t="shared" si="199"/>
        <v>323.82000000000005</v>
      </c>
      <c r="IB19" s="13">
        <f t="shared" si="199"/>
        <v>462.42000000000007</v>
      </c>
      <c r="IC19" s="13">
        <f t="shared" si="199"/>
        <v>274.56000000000006</v>
      </c>
      <c r="ID19" s="13">
        <f t="shared" si="199"/>
        <v>276.42</v>
      </c>
      <c r="IE19" s="13">
        <f t="shared" si="199"/>
        <v>274.68000000000006</v>
      </c>
      <c r="IF19" s="13">
        <f t="shared" si="199"/>
        <v>104.22000000000001</v>
      </c>
      <c r="IG19" s="13">
        <f t="shared" si="199"/>
        <v>140.58000000000004</v>
      </c>
      <c r="IH19" s="13">
        <f t="shared" si="199"/>
        <v>57.000000000000007</v>
      </c>
      <c r="II19" s="13">
        <f t="shared" si="199"/>
        <v>165.78000000000003</v>
      </c>
      <c r="IJ19" s="13">
        <f t="shared" si="199"/>
        <v>454.80000000000007</v>
      </c>
      <c r="IK19" s="13">
        <f t="shared" ref="IK19:IQ19" si="200">0.05*12*IK35</f>
        <v>334.26000000000005</v>
      </c>
      <c r="IL19" s="13">
        <f t="shared" si="200"/>
        <v>338.46000000000004</v>
      </c>
      <c r="IM19" s="13">
        <f t="shared" si="200"/>
        <v>308.34000000000003</v>
      </c>
      <c r="IN19" s="13">
        <f t="shared" si="200"/>
        <v>325.38</v>
      </c>
      <c r="IO19" s="13">
        <f t="shared" si="200"/>
        <v>73.56</v>
      </c>
      <c r="IP19" s="13">
        <f t="shared" si="200"/>
        <v>430.32000000000011</v>
      </c>
      <c r="IQ19" s="13">
        <f t="shared" si="200"/>
        <v>333.90000000000003</v>
      </c>
      <c r="IR19" s="13" t="s">
        <v>43</v>
      </c>
      <c r="IS19" s="66">
        <v>0.05</v>
      </c>
      <c r="IT19" s="13">
        <f t="shared" ref="IT19:IU19" si="201">0.05*12*IT35</f>
        <v>70.920000000000016</v>
      </c>
      <c r="IU19" s="13">
        <f t="shared" si="201"/>
        <v>241.32000000000002</v>
      </c>
      <c r="IV19" s="66">
        <v>0.05</v>
      </c>
      <c r="IW19" s="13">
        <f t="shared" ref="IW19" si="202">0.05*12*IW35</f>
        <v>313.92000000000007</v>
      </c>
      <c r="IX19" s="13">
        <v>0.05</v>
      </c>
      <c r="IY19" s="13">
        <f>0.05*12*IY35</f>
        <v>506.04000000000008</v>
      </c>
    </row>
    <row r="20" spans="1:259" s="1" customFormat="1" ht="33.75" x14ac:dyDescent="0.2">
      <c r="A20" s="93" t="s">
        <v>35</v>
      </c>
      <c r="B20" s="93"/>
      <c r="C20" s="93"/>
      <c r="D20" s="93"/>
      <c r="E20" s="93"/>
      <c r="F20" s="93"/>
      <c r="G20" s="15" t="s">
        <v>49</v>
      </c>
      <c r="H20" s="13">
        <v>2.62</v>
      </c>
      <c r="I20" s="13">
        <f>2.62*12*I35</f>
        <v>22061.448000000004</v>
      </c>
      <c r="J20" s="13">
        <f t="shared" ref="J20:K20" si="203">2.62*12*J35</f>
        <v>18200.616000000002</v>
      </c>
      <c r="K20" s="13">
        <f t="shared" si="203"/>
        <v>17546.664000000001</v>
      </c>
      <c r="L20" s="13">
        <f>2.62*12*L35</f>
        <v>4455.0479999999998</v>
      </c>
      <c r="M20" s="13">
        <f t="shared" ref="M20" si="204">2.62*12*M35</f>
        <v>6350.88</v>
      </c>
      <c r="N20" s="15" t="s">
        <v>49</v>
      </c>
      <c r="O20" s="13">
        <v>3.89</v>
      </c>
      <c r="P20" s="13">
        <f>3.89*12*P35</f>
        <v>5643.6120000000001</v>
      </c>
      <c r="Q20" s="13">
        <f t="shared" ref="Q20:Y20" si="205">3.89*12*Q35</f>
        <v>6483.8519999999999</v>
      </c>
      <c r="R20" s="13">
        <f t="shared" si="205"/>
        <v>3776.4120000000003</v>
      </c>
      <c r="S20" s="13">
        <f t="shared" si="205"/>
        <v>3813.7560000000003</v>
      </c>
      <c r="T20" s="13">
        <f t="shared" si="205"/>
        <v>3813.7560000000003</v>
      </c>
      <c r="U20" s="13">
        <f t="shared" si="205"/>
        <v>3771.7439999999997</v>
      </c>
      <c r="V20" s="13">
        <f t="shared" si="205"/>
        <v>3697.056</v>
      </c>
      <c r="W20" s="13">
        <f t="shared" si="205"/>
        <v>26911.02</v>
      </c>
      <c r="X20" s="13">
        <f t="shared" si="205"/>
        <v>3767.076</v>
      </c>
      <c r="Y20" s="13">
        <f t="shared" si="205"/>
        <v>3603.6959999999999</v>
      </c>
      <c r="Z20" s="13">
        <f t="shared" ref="Z20" si="206">3.89*12*Z35</f>
        <v>12253.5</v>
      </c>
      <c r="AA20" s="13">
        <f>3.89*12*AA35</f>
        <v>18564.635999999999</v>
      </c>
      <c r="AB20" s="13">
        <f t="shared" ref="AB20:AJ20" si="207">3.89*12*AB35</f>
        <v>24170.903999999999</v>
      </c>
      <c r="AC20" s="13">
        <f t="shared" si="207"/>
        <v>18858.72</v>
      </c>
      <c r="AD20" s="13">
        <f t="shared" si="207"/>
        <v>16291.32</v>
      </c>
      <c r="AE20" s="13">
        <f t="shared" si="207"/>
        <v>8500.4279999999999</v>
      </c>
      <c r="AF20" s="13">
        <f t="shared" si="207"/>
        <v>19712.964</v>
      </c>
      <c r="AG20" s="13">
        <f t="shared" si="207"/>
        <v>24287.603999999999</v>
      </c>
      <c r="AH20" s="13">
        <f t="shared" si="207"/>
        <v>3762.4079999999999</v>
      </c>
      <c r="AI20" s="13">
        <f t="shared" si="207"/>
        <v>20007.048000000003</v>
      </c>
      <c r="AJ20" s="13">
        <f t="shared" si="207"/>
        <v>24861.768</v>
      </c>
      <c r="AK20" s="13">
        <f>3.89*12*AK35</f>
        <v>5820.9960000000001</v>
      </c>
      <c r="AL20" s="13">
        <f t="shared" ref="AL20:AX20" si="208">3.89*12*AL35</f>
        <v>14335.428000000002</v>
      </c>
      <c r="AM20" s="13">
        <f t="shared" si="208"/>
        <v>7128.0359999999991</v>
      </c>
      <c r="AN20" s="13">
        <f t="shared" si="208"/>
        <v>6941.3159999999998</v>
      </c>
      <c r="AO20" s="13">
        <f t="shared" si="208"/>
        <v>7058.0159999999996</v>
      </c>
      <c r="AP20" s="13">
        <f t="shared" si="208"/>
        <v>7202.7240000000002</v>
      </c>
      <c r="AQ20" s="13">
        <f t="shared" si="208"/>
        <v>7076.6880000000001</v>
      </c>
      <c r="AR20" s="13">
        <f t="shared" si="208"/>
        <v>7123.3679999999995</v>
      </c>
      <c r="AS20" s="13">
        <f t="shared" si="208"/>
        <v>7067.3519999999999</v>
      </c>
      <c r="AT20" s="13">
        <f t="shared" si="208"/>
        <v>7090.692</v>
      </c>
      <c r="AU20" s="13">
        <f t="shared" si="208"/>
        <v>11151.852000000001</v>
      </c>
      <c r="AV20" s="13">
        <f t="shared" si="208"/>
        <v>6348.48</v>
      </c>
      <c r="AW20" s="13">
        <f t="shared" si="208"/>
        <v>9205.2960000000003</v>
      </c>
      <c r="AX20" s="13">
        <f t="shared" si="208"/>
        <v>6782.6040000000003</v>
      </c>
      <c r="AY20" s="13">
        <f>3.89*12*AY35</f>
        <v>7534.152</v>
      </c>
      <c r="AZ20" s="13">
        <f t="shared" ref="AZ20:BJ20" si="209">3.89*12*AZ35</f>
        <v>6385.8240000000005</v>
      </c>
      <c r="BA20" s="13">
        <f t="shared" si="209"/>
        <v>6511.86</v>
      </c>
      <c r="BB20" s="13">
        <f t="shared" si="209"/>
        <v>6180.4319999999998</v>
      </c>
      <c r="BC20" s="13">
        <f t="shared" si="209"/>
        <v>6614.5559999999996</v>
      </c>
      <c r="BD20" s="13">
        <f t="shared" si="209"/>
        <v>6521.195999999999</v>
      </c>
      <c r="BE20" s="13">
        <f t="shared" si="209"/>
        <v>4966.7520000000004</v>
      </c>
      <c r="BF20" s="13">
        <f t="shared" si="209"/>
        <v>6493.1880000000001</v>
      </c>
      <c r="BG20" s="13">
        <f t="shared" si="209"/>
        <v>6423.1679999999997</v>
      </c>
      <c r="BH20" s="13">
        <f t="shared" si="209"/>
        <v>5998.38</v>
      </c>
      <c r="BI20" s="13">
        <f t="shared" si="209"/>
        <v>6502.5240000000003</v>
      </c>
      <c r="BJ20" s="13">
        <f t="shared" si="209"/>
        <v>7711.5359999999991</v>
      </c>
      <c r="BK20" s="13">
        <f>3.89*12*BK35</f>
        <v>6838.62</v>
      </c>
      <c r="BL20" s="13">
        <f t="shared" ref="BL20:BW20" si="210">3.89*12*BL35</f>
        <v>6693.9120000000003</v>
      </c>
      <c r="BM20" s="13">
        <f t="shared" si="210"/>
        <v>5844.3360000000002</v>
      </c>
      <c r="BN20" s="13">
        <f t="shared" si="210"/>
        <v>3883.7760000000003</v>
      </c>
      <c r="BO20" s="13">
        <f t="shared" si="210"/>
        <v>5792.9879999999994</v>
      </c>
      <c r="BP20" s="13">
        <f t="shared" si="210"/>
        <v>6087.0720000000001</v>
      </c>
      <c r="BQ20" s="13">
        <f t="shared" si="210"/>
        <v>6651.9</v>
      </c>
      <c r="BR20" s="13">
        <f t="shared" si="210"/>
        <v>7618.1759999999995</v>
      </c>
      <c r="BS20" s="13">
        <f t="shared" si="210"/>
        <v>7646.1840000000002</v>
      </c>
      <c r="BT20" s="13">
        <f t="shared" si="210"/>
        <v>6367.152</v>
      </c>
      <c r="BU20" s="13">
        <f t="shared" si="210"/>
        <v>6516.5279999999993</v>
      </c>
      <c r="BV20" s="13">
        <f t="shared" si="210"/>
        <v>9760.7880000000005</v>
      </c>
      <c r="BW20" s="13">
        <f t="shared" si="210"/>
        <v>6549.2040000000006</v>
      </c>
      <c r="BX20" s="13">
        <f>3.89*12*BX35</f>
        <v>25683.336000000003</v>
      </c>
      <c r="BY20" s="13">
        <f t="shared" ref="BY20:DI20" si="211">3.89*12*BY35</f>
        <v>3860.4360000000001</v>
      </c>
      <c r="BZ20" s="13">
        <f t="shared" si="211"/>
        <v>3463.6559999999999</v>
      </c>
      <c r="CA20" s="13">
        <f t="shared" si="211"/>
        <v>5162.808</v>
      </c>
      <c r="CB20" s="13">
        <f t="shared" si="211"/>
        <v>3650.3760000000002</v>
      </c>
      <c r="CC20" s="13">
        <f t="shared" si="211"/>
        <v>3692.3879999999999</v>
      </c>
      <c r="CD20" s="13">
        <f t="shared" si="211"/>
        <v>3748.404</v>
      </c>
      <c r="CE20" s="13">
        <f>3.89*12*CE35</f>
        <v>27065.063999999998</v>
      </c>
      <c r="CF20" s="13">
        <f t="shared" ref="CF20:CR20" si="212">3.89*12*CF35</f>
        <v>27545.868000000002</v>
      </c>
      <c r="CG20" s="13">
        <f t="shared" si="212"/>
        <v>15255.024000000001</v>
      </c>
      <c r="CH20" s="13">
        <f t="shared" si="212"/>
        <v>16104.6</v>
      </c>
      <c r="CI20" s="13">
        <f t="shared" si="212"/>
        <v>7585.5</v>
      </c>
      <c r="CJ20" s="13">
        <f t="shared" si="212"/>
        <v>3729.7320000000004</v>
      </c>
      <c r="CK20" s="13">
        <f t="shared" si="212"/>
        <v>3795.0839999999998</v>
      </c>
      <c r="CL20" s="13">
        <f t="shared" si="212"/>
        <v>3851.1</v>
      </c>
      <c r="CM20" s="13">
        <f t="shared" si="212"/>
        <v>7646.1840000000002</v>
      </c>
      <c r="CN20" s="13">
        <f t="shared" si="212"/>
        <v>7622.8440000000001</v>
      </c>
      <c r="CO20" s="13">
        <f t="shared" si="212"/>
        <v>4443.9359999999997</v>
      </c>
      <c r="CP20" s="13">
        <f t="shared" si="212"/>
        <v>7506.1440000000002</v>
      </c>
      <c r="CQ20" s="13">
        <f t="shared" si="212"/>
        <v>5116.1279999999997</v>
      </c>
      <c r="CR20" s="13">
        <f t="shared" si="212"/>
        <v>24371.628000000001</v>
      </c>
      <c r="CS20" s="13">
        <f>3.89*12*CS35</f>
        <v>8612.4599999999991</v>
      </c>
      <c r="CT20" s="13">
        <f t="shared" ref="CT20:CY20" si="213">3.89*12*CT35</f>
        <v>4906.0679999999993</v>
      </c>
      <c r="CU20" s="13">
        <f t="shared" si="213"/>
        <v>4369.2479999999996</v>
      </c>
      <c r="CV20" s="13">
        <f t="shared" si="213"/>
        <v>6885.3</v>
      </c>
      <c r="CW20" s="13">
        <f t="shared" si="213"/>
        <v>9513.384</v>
      </c>
      <c r="CX20" s="13">
        <f t="shared" si="213"/>
        <v>10036.200000000001</v>
      </c>
      <c r="CY20" s="13">
        <f t="shared" si="213"/>
        <v>10974.467999999999</v>
      </c>
      <c r="CZ20" s="13">
        <f>3.89*12*CZ35</f>
        <v>7128.0359999999991</v>
      </c>
      <c r="DA20" s="13">
        <f t="shared" ref="DA20:DF20" si="214">3.89*12*DA35</f>
        <v>7235.4</v>
      </c>
      <c r="DB20" s="13">
        <f t="shared" si="214"/>
        <v>3267.6</v>
      </c>
      <c r="DC20" s="13">
        <f t="shared" si="214"/>
        <v>3188.2439999999997</v>
      </c>
      <c r="DD20" s="13">
        <f t="shared" si="214"/>
        <v>5265.5039999999999</v>
      </c>
      <c r="DE20" s="13">
        <f t="shared" si="214"/>
        <v>3557.0160000000001</v>
      </c>
      <c r="DF20" s="13">
        <f t="shared" si="214"/>
        <v>15507.096</v>
      </c>
      <c r="DG20" s="13">
        <f t="shared" si="211"/>
        <v>18924.072</v>
      </c>
      <c r="DH20" s="13">
        <f t="shared" si="211"/>
        <v>21710.868000000002</v>
      </c>
      <c r="DI20" s="13">
        <f t="shared" si="211"/>
        <v>21850.907999999999</v>
      </c>
      <c r="DJ20" s="13">
        <f t="shared" ref="DJ20:DO20" si="215">3.89*12*DJ35</f>
        <v>5195.4839999999995</v>
      </c>
      <c r="DK20" s="13">
        <f t="shared" si="215"/>
        <v>21020.004000000001</v>
      </c>
      <c r="DL20" s="13">
        <f t="shared" si="215"/>
        <v>27195.768</v>
      </c>
      <c r="DM20" s="13">
        <f t="shared" si="215"/>
        <v>27153.756000000001</v>
      </c>
      <c r="DN20" s="13">
        <f t="shared" si="215"/>
        <v>27676.572</v>
      </c>
      <c r="DO20" s="13">
        <f t="shared" si="215"/>
        <v>18559.968000000001</v>
      </c>
      <c r="DP20" s="13">
        <f>3.89*12*DP35</f>
        <v>18690.671999999999</v>
      </c>
      <c r="DQ20" s="13">
        <f t="shared" ref="DQ20:EA20" si="216">3.89*12*DQ35</f>
        <v>32853.383999999998</v>
      </c>
      <c r="DR20" s="13">
        <f t="shared" si="216"/>
        <v>25912.067999999999</v>
      </c>
      <c r="DS20" s="13">
        <f t="shared" si="216"/>
        <v>16193.291999999999</v>
      </c>
      <c r="DT20" s="13">
        <f t="shared" si="216"/>
        <v>9653.4240000000009</v>
      </c>
      <c r="DU20" s="13">
        <f t="shared" si="216"/>
        <v>9452.7000000000007</v>
      </c>
      <c r="DV20" s="13">
        <f t="shared" si="216"/>
        <v>5634.2759999999998</v>
      </c>
      <c r="DW20" s="13">
        <f t="shared" si="216"/>
        <v>26649.611999999997</v>
      </c>
      <c r="DX20" s="13">
        <f t="shared" si="216"/>
        <v>26551.583999999999</v>
      </c>
      <c r="DY20" s="13">
        <f t="shared" si="216"/>
        <v>24049.536000000004</v>
      </c>
      <c r="DZ20" s="13">
        <f t="shared" si="216"/>
        <v>6404.4959999999992</v>
      </c>
      <c r="EA20" s="13">
        <f t="shared" si="216"/>
        <v>6997.3320000000003</v>
      </c>
      <c r="EB20" s="13">
        <f>3.89*12*EB35</f>
        <v>6507.192</v>
      </c>
      <c r="EC20" s="13">
        <f t="shared" ref="EC20:EM20" si="217">3.89*12*EC35</f>
        <v>5204.82</v>
      </c>
      <c r="ED20" s="13">
        <f t="shared" si="217"/>
        <v>6483.8519999999999</v>
      </c>
      <c r="EE20" s="13">
        <f t="shared" si="217"/>
        <v>7683.5279999999993</v>
      </c>
      <c r="EF20" s="13">
        <f t="shared" si="217"/>
        <v>6483.8519999999999</v>
      </c>
      <c r="EG20" s="13">
        <f t="shared" si="217"/>
        <v>5484.9</v>
      </c>
      <c r="EH20" s="13">
        <f t="shared" si="217"/>
        <v>16361.34</v>
      </c>
      <c r="EI20" s="13">
        <f t="shared" si="217"/>
        <v>6091.74</v>
      </c>
      <c r="EJ20" s="13">
        <f t="shared" si="217"/>
        <v>6595.8840000000009</v>
      </c>
      <c r="EK20" s="13">
        <f t="shared" si="217"/>
        <v>6315.8040000000001</v>
      </c>
      <c r="EL20" s="13">
        <f t="shared" si="217"/>
        <v>6824.6159999999991</v>
      </c>
      <c r="EM20" s="13">
        <f t="shared" si="217"/>
        <v>5587.5960000000005</v>
      </c>
      <c r="EN20" s="13">
        <f t="shared" ref="EN20:EU20" si="218">3.89*12*EN35</f>
        <v>8500.4279999999999</v>
      </c>
      <c r="EO20" s="13">
        <f t="shared" si="218"/>
        <v>3827.7599999999998</v>
      </c>
      <c r="EP20" s="13">
        <f t="shared" si="218"/>
        <v>34319.135999999999</v>
      </c>
      <c r="EQ20" s="13">
        <f t="shared" si="218"/>
        <v>16529.388000000003</v>
      </c>
      <c r="ER20" s="13">
        <f t="shared" si="218"/>
        <v>17831.759999999998</v>
      </c>
      <c r="ES20" s="13">
        <f t="shared" si="218"/>
        <v>20399.16</v>
      </c>
      <c r="ET20" s="13">
        <f t="shared" si="218"/>
        <v>20903.304</v>
      </c>
      <c r="EU20" s="13">
        <f t="shared" si="218"/>
        <v>21024.671999999999</v>
      </c>
      <c r="EV20" s="13">
        <f>3.89*12*EV35</f>
        <v>21566.16</v>
      </c>
      <c r="EW20" s="13">
        <f t="shared" ref="EW20:FE20" si="219">3.89*12*EW35</f>
        <v>21290.748</v>
      </c>
      <c r="EX20" s="13">
        <f t="shared" si="219"/>
        <v>7072.0199999999995</v>
      </c>
      <c r="EY20" s="13">
        <f t="shared" si="219"/>
        <v>7020.6720000000005</v>
      </c>
      <c r="EZ20" s="13">
        <f t="shared" si="219"/>
        <v>7100.0279999999993</v>
      </c>
      <c r="FA20" s="13">
        <f t="shared" si="219"/>
        <v>7263.4079999999994</v>
      </c>
      <c r="FB20" s="13">
        <f t="shared" si="219"/>
        <v>8206.344000000001</v>
      </c>
      <c r="FC20" s="13">
        <f t="shared" si="219"/>
        <v>7090.692</v>
      </c>
      <c r="FD20" s="13">
        <f t="shared" si="219"/>
        <v>9541.3919999999998</v>
      </c>
      <c r="FE20" s="13">
        <f t="shared" si="219"/>
        <v>6082.4040000000005</v>
      </c>
      <c r="FF20" s="13">
        <f>3.89*12*FF35</f>
        <v>29954.556</v>
      </c>
      <c r="FG20" s="13">
        <f t="shared" ref="FG20:FH20" si="220">3.89*12*FG35</f>
        <v>27177.096000000001</v>
      </c>
      <c r="FH20" s="13">
        <f t="shared" si="220"/>
        <v>11156.52</v>
      </c>
      <c r="FI20" s="13">
        <f t="shared" ref="FI20:FJ20" si="221">3.89*12*FI35</f>
        <v>11123.844000000001</v>
      </c>
      <c r="FJ20" s="13">
        <f t="shared" si="221"/>
        <v>6241.1159999999991</v>
      </c>
      <c r="FK20" s="13">
        <f t="shared" ref="FK20" si="222">3.89*12*FK35</f>
        <v>26472.227999999999</v>
      </c>
      <c r="FL20" s="13">
        <f t="shared" ref="FL20:FQ20" si="223">3.89*12*FL35</f>
        <v>20585.88</v>
      </c>
      <c r="FM20" s="13">
        <f t="shared" si="223"/>
        <v>34277.123999999996</v>
      </c>
      <c r="FN20" s="13">
        <f t="shared" si="223"/>
        <v>29226.348000000002</v>
      </c>
      <c r="FO20" s="13">
        <f t="shared" si="223"/>
        <v>6101.0759999999991</v>
      </c>
      <c r="FP20" s="13">
        <f t="shared" si="223"/>
        <v>7244.7359999999999</v>
      </c>
      <c r="FQ20" s="13">
        <f t="shared" si="223"/>
        <v>9583.4040000000005</v>
      </c>
      <c r="FR20" s="15" t="s">
        <v>49</v>
      </c>
      <c r="FS20" s="13">
        <v>3.89</v>
      </c>
      <c r="FT20" s="13">
        <f t="shared" ref="FT20" si="224">3.89*12*FT35</f>
        <v>22140.324000000001</v>
      </c>
      <c r="FU20" s="13">
        <f t="shared" ref="FU20:GB20" si="225">3.89*12*FU35</f>
        <v>21650.184000000001</v>
      </c>
      <c r="FV20" s="13">
        <f t="shared" si="225"/>
        <v>18723.348000000002</v>
      </c>
      <c r="FW20" s="13">
        <f t="shared" si="225"/>
        <v>18728.016</v>
      </c>
      <c r="FX20" s="13">
        <f t="shared" si="225"/>
        <v>21552.155999999999</v>
      </c>
      <c r="FY20" s="13">
        <f t="shared" si="225"/>
        <v>5489.5679999999993</v>
      </c>
      <c r="FZ20" s="13">
        <f t="shared" si="225"/>
        <v>6273.7920000000004</v>
      </c>
      <c r="GA20" s="13">
        <f t="shared" si="225"/>
        <v>6903.9720000000007</v>
      </c>
      <c r="GB20" s="13">
        <f t="shared" si="225"/>
        <v>6693.9120000000003</v>
      </c>
      <c r="GC20" s="13">
        <f t="shared" ref="GC20:GD20" si="226">3.89*12*GC35</f>
        <v>2796.1320000000001</v>
      </c>
      <c r="GD20" s="13">
        <f t="shared" si="226"/>
        <v>2833.4760000000001</v>
      </c>
      <c r="GE20" s="15" t="s">
        <v>49</v>
      </c>
      <c r="GF20" s="31">
        <v>2.62</v>
      </c>
      <c r="GG20" s="13">
        <f>2.62*12*GG35</f>
        <v>20498.88</v>
      </c>
      <c r="GH20" s="57">
        <v>2.62</v>
      </c>
      <c r="GI20" s="13">
        <f t="shared" ref="GI20" si="227">2.62*12*GI35</f>
        <v>17115.936000000002</v>
      </c>
      <c r="GJ20" s="31">
        <v>2.62</v>
      </c>
      <c r="GK20" s="13">
        <f t="shared" ref="GK20:GL20" si="228">2.62*12*GK35</f>
        <v>23177.568000000003</v>
      </c>
      <c r="GL20" s="13">
        <f t="shared" si="228"/>
        <v>22963.776000000002</v>
      </c>
      <c r="GM20" s="13">
        <f t="shared" ref="GM20:GO20" si="229">2.62*12*GM35</f>
        <v>22268.952000000001</v>
      </c>
      <c r="GN20" s="13">
        <f t="shared" si="229"/>
        <v>21190.560000000001</v>
      </c>
      <c r="GO20" s="13">
        <f t="shared" si="229"/>
        <v>21168.552</v>
      </c>
      <c r="GP20" s="13">
        <f t="shared" ref="GP20" si="230">2.62*12*GP35</f>
        <v>16584.600000000002</v>
      </c>
      <c r="GQ20" s="15" t="s">
        <v>49</v>
      </c>
      <c r="GR20" s="66">
        <v>3.89</v>
      </c>
      <c r="GS20" s="13">
        <f t="shared" ref="GS20:GU20" si="231">3.89*12*GS35</f>
        <v>13359.815999999999</v>
      </c>
      <c r="GT20" s="13">
        <f t="shared" si="231"/>
        <v>18657.995999999999</v>
      </c>
      <c r="GU20" s="13">
        <f t="shared" si="231"/>
        <v>18629.988000000001</v>
      </c>
      <c r="GV20" s="13">
        <f t="shared" ref="GV20:HB20" si="232">3.89*12*GV35</f>
        <v>19185.48</v>
      </c>
      <c r="GW20" s="13">
        <f t="shared" si="232"/>
        <v>18844.716</v>
      </c>
      <c r="GX20" s="13">
        <f t="shared" si="232"/>
        <v>7431.4559999999992</v>
      </c>
      <c r="GY20" s="13">
        <f t="shared" si="232"/>
        <v>7118.7</v>
      </c>
      <c r="GZ20" s="13">
        <f t="shared" si="232"/>
        <v>7529.4840000000004</v>
      </c>
      <c r="HA20" s="13">
        <f t="shared" si="232"/>
        <v>7585.5</v>
      </c>
      <c r="HB20" s="13">
        <f t="shared" si="232"/>
        <v>32886.06</v>
      </c>
      <c r="HC20" s="13">
        <f t="shared" ref="HC20:HM20" si="233">3.89*12*HC35</f>
        <v>32288.556</v>
      </c>
      <c r="HD20" s="13">
        <f t="shared" si="233"/>
        <v>35150.04</v>
      </c>
      <c r="HE20" s="13">
        <f t="shared" si="233"/>
        <v>5643.6120000000001</v>
      </c>
      <c r="HF20" s="13">
        <f t="shared" si="233"/>
        <v>11263.884</v>
      </c>
      <c r="HG20" s="13">
        <f t="shared" si="233"/>
        <v>4826.7120000000004</v>
      </c>
      <c r="HH20" s="13">
        <f t="shared" si="233"/>
        <v>5718.3</v>
      </c>
      <c r="HI20" s="13">
        <f t="shared" si="233"/>
        <v>6273.7920000000004</v>
      </c>
      <c r="HJ20" s="13">
        <f t="shared" si="233"/>
        <v>26430.216</v>
      </c>
      <c r="HK20" s="13">
        <f t="shared" si="233"/>
        <v>12874.344000000001</v>
      </c>
      <c r="HL20" s="13">
        <f t="shared" si="233"/>
        <v>21902.255999999998</v>
      </c>
      <c r="HM20" s="13">
        <f t="shared" si="233"/>
        <v>11726.016</v>
      </c>
      <c r="HN20" s="13">
        <f>3.89*12*HN35</f>
        <v>25716.011999999999</v>
      </c>
      <c r="HO20" s="13">
        <f t="shared" ref="HO20:HU20" si="234">3.89*12*HO35</f>
        <v>22219.68</v>
      </c>
      <c r="HP20" s="13">
        <f t="shared" si="234"/>
        <v>33548.916000000005</v>
      </c>
      <c r="HQ20" s="13">
        <f t="shared" si="234"/>
        <v>22537.103999999999</v>
      </c>
      <c r="HR20" s="13">
        <f t="shared" si="234"/>
        <v>24488.328000000001</v>
      </c>
      <c r="HS20" s="13">
        <f t="shared" si="234"/>
        <v>24689.052</v>
      </c>
      <c r="HT20" s="13">
        <f t="shared" si="234"/>
        <v>26658.948</v>
      </c>
      <c r="HU20" s="13">
        <f t="shared" si="234"/>
        <v>26238.828000000001</v>
      </c>
      <c r="HV20" s="13">
        <f t="shared" ref="HV20:HY20" si="235">3.89*12*HV35</f>
        <v>26313.516000000003</v>
      </c>
      <c r="HW20" s="13">
        <f t="shared" si="235"/>
        <v>9508.7159999999985</v>
      </c>
      <c r="HX20" s="13">
        <f t="shared" si="235"/>
        <v>15479.088000000002</v>
      </c>
      <c r="HY20" s="13">
        <f t="shared" si="235"/>
        <v>23694.768</v>
      </c>
      <c r="HZ20" s="13">
        <f>3.89*12*HZ35</f>
        <v>10138.895999999999</v>
      </c>
      <c r="IA20" s="13">
        <f t="shared" ref="IA20:IE20" si="236">3.89*12*IA35</f>
        <v>25193.196000000004</v>
      </c>
      <c r="IB20" s="13">
        <f t="shared" si="236"/>
        <v>35976.276000000005</v>
      </c>
      <c r="IC20" s="13">
        <f t="shared" si="236"/>
        <v>21360.768</v>
      </c>
      <c r="ID20" s="13">
        <f t="shared" si="236"/>
        <v>21505.475999999999</v>
      </c>
      <c r="IE20" s="13">
        <f t="shared" si="236"/>
        <v>21370.103999999999</v>
      </c>
      <c r="IF20" s="13">
        <f t="shared" ref="IF20:II20" si="237">3.89*12*IF35</f>
        <v>8108.3159999999998</v>
      </c>
      <c r="IG20" s="13">
        <f t="shared" si="237"/>
        <v>10937.124</v>
      </c>
      <c r="IH20" s="13">
        <f t="shared" si="237"/>
        <v>4434.6000000000004</v>
      </c>
      <c r="II20" s="13">
        <f t="shared" si="237"/>
        <v>12897.684000000001</v>
      </c>
      <c r="IJ20" s="13">
        <f t="shared" ref="IJ20:IQ20" si="238">3.89*12*IJ35</f>
        <v>35383.440000000002</v>
      </c>
      <c r="IK20" s="13">
        <f t="shared" si="238"/>
        <v>26005.428</v>
      </c>
      <c r="IL20" s="13">
        <f t="shared" si="238"/>
        <v>26332.188000000002</v>
      </c>
      <c r="IM20" s="13">
        <f t="shared" si="238"/>
        <v>23988.851999999999</v>
      </c>
      <c r="IN20" s="13">
        <f t="shared" si="238"/>
        <v>25314.563999999998</v>
      </c>
      <c r="IO20" s="13">
        <f t="shared" si="238"/>
        <v>5722.9679999999998</v>
      </c>
      <c r="IP20" s="13">
        <f t="shared" si="238"/>
        <v>33478.896000000001</v>
      </c>
      <c r="IQ20" s="13">
        <f t="shared" si="238"/>
        <v>25977.42</v>
      </c>
      <c r="IR20" s="15" t="s">
        <v>49</v>
      </c>
      <c r="IS20" s="66">
        <v>3.89</v>
      </c>
      <c r="IT20" s="13">
        <f t="shared" ref="IT20:IU20" si="239">3.89*12*IT35</f>
        <v>5517.576</v>
      </c>
      <c r="IU20" s="13">
        <f t="shared" si="239"/>
        <v>18774.696</v>
      </c>
      <c r="IV20" s="66">
        <v>2.62</v>
      </c>
      <c r="IW20" s="13">
        <f>2.62*12*IW35</f>
        <v>16449.408000000003</v>
      </c>
      <c r="IX20" s="13">
        <v>2.62</v>
      </c>
      <c r="IY20" s="13">
        <f>2.62*12*IY35</f>
        <v>26516.495999999999</v>
      </c>
    </row>
    <row r="21" spans="1:259" s="1" customFormat="1" x14ac:dyDescent="0.2">
      <c r="A21" s="93" t="s">
        <v>36</v>
      </c>
      <c r="B21" s="93"/>
      <c r="C21" s="93"/>
      <c r="D21" s="93"/>
      <c r="E21" s="93"/>
      <c r="F21" s="93"/>
      <c r="G21" s="13" t="s">
        <v>4</v>
      </c>
      <c r="H21" s="13">
        <v>0</v>
      </c>
      <c r="I21" s="13">
        <f>0*12*I35</f>
        <v>0</v>
      </c>
      <c r="J21" s="13">
        <f t="shared" ref="J21:K21" si="240">0*12*J35</f>
        <v>0</v>
      </c>
      <c r="K21" s="13">
        <f t="shared" si="240"/>
        <v>0</v>
      </c>
      <c r="L21" s="13">
        <f>0*12*L35</f>
        <v>0</v>
      </c>
      <c r="M21" s="13">
        <f t="shared" ref="M21" si="241">0*12*M35</f>
        <v>0</v>
      </c>
      <c r="N21" s="13" t="s">
        <v>4</v>
      </c>
      <c r="O21" s="13">
        <v>4.7</v>
      </c>
      <c r="P21" s="13">
        <f>4.7*12*P35</f>
        <v>6818.7600000000011</v>
      </c>
      <c r="Q21" s="13">
        <f t="shared" ref="Q21:Y21" si="242">4.7*12*Q35</f>
        <v>7833.9600000000009</v>
      </c>
      <c r="R21" s="13">
        <f t="shared" si="242"/>
        <v>4562.7600000000011</v>
      </c>
      <c r="S21" s="13">
        <f t="shared" si="242"/>
        <v>4607.880000000001</v>
      </c>
      <c r="T21" s="13">
        <f t="shared" si="242"/>
        <v>4607.880000000001</v>
      </c>
      <c r="U21" s="13">
        <f t="shared" si="242"/>
        <v>4557.12</v>
      </c>
      <c r="V21" s="13">
        <f t="shared" si="242"/>
        <v>4466.880000000001</v>
      </c>
      <c r="W21" s="13">
        <f t="shared" si="242"/>
        <v>32514.600000000002</v>
      </c>
      <c r="X21" s="13">
        <f t="shared" si="242"/>
        <v>4551.4800000000005</v>
      </c>
      <c r="Y21" s="13">
        <f t="shared" si="242"/>
        <v>4354.0800000000008</v>
      </c>
      <c r="Z21" s="13">
        <f t="shared" ref="Z21" si="243">4.7*12*Z35</f>
        <v>14805.000000000002</v>
      </c>
      <c r="AA21" s="13">
        <f>4.7*12*AA35</f>
        <v>22430.280000000002</v>
      </c>
      <c r="AB21" s="13">
        <f t="shared" ref="AB21:AJ21" si="244">4.7*12*AB35</f>
        <v>29203.920000000002</v>
      </c>
      <c r="AC21" s="13">
        <f t="shared" si="244"/>
        <v>22785.600000000002</v>
      </c>
      <c r="AD21" s="13">
        <f t="shared" si="244"/>
        <v>19683.600000000002</v>
      </c>
      <c r="AE21" s="13">
        <f t="shared" si="244"/>
        <v>10270.44</v>
      </c>
      <c r="AF21" s="13">
        <f t="shared" si="244"/>
        <v>23817.720000000005</v>
      </c>
      <c r="AG21" s="13">
        <f t="shared" si="244"/>
        <v>29344.920000000002</v>
      </c>
      <c r="AH21" s="13">
        <f t="shared" si="244"/>
        <v>4545.84</v>
      </c>
      <c r="AI21" s="13">
        <f t="shared" si="244"/>
        <v>24173.040000000005</v>
      </c>
      <c r="AJ21" s="13">
        <f t="shared" si="244"/>
        <v>30038.640000000003</v>
      </c>
      <c r="AK21" s="13">
        <f>4.7*12*AK35</f>
        <v>7033.0800000000008</v>
      </c>
      <c r="AL21" s="13">
        <f t="shared" ref="AL21:AX21" si="245">4.7*12*AL35</f>
        <v>17320.440000000002</v>
      </c>
      <c r="AM21" s="13">
        <f t="shared" si="245"/>
        <v>8612.2800000000007</v>
      </c>
      <c r="AN21" s="13">
        <f t="shared" si="245"/>
        <v>8386.68</v>
      </c>
      <c r="AO21" s="13">
        <f t="shared" si="245"/>
        <v>8527.68</v>
      </c>
      <c r="AP21" s="13">
        <f t="shared" si="245"/>
        <v>8702.5200000000023</v>
      </c>
      <c r="AQ21" s="13">
        <f t="shared" si="245"/>
        <v>8550.24</v>
      </c>
      <c r="AR21" s="13">
        <f t="shared" si="245"/>
        <v>8606.6400000000012</v>
      </c>
      <c r="AS21" s="13">
        <f t="shared" si="245"/>
        <v>8538.9600000000009</v>
      </c>
      <c r="AT21" s="13">
        <f t="shared" si="245"/>
        <v>8567.1600000000017</v>
      </c>
      <c r="AU21" s="13">
        <f t="shared" si="245"/>
        <v>13473.960000000001</v>
      </c>
      <c r="AV21" s="13">
        <f t="shared" si="245"/>
        <v>7670.4000000000005</v>
      </c>
      <c r="AW21" s="13">
        <f t="shared" si="245"/>
        <v>11122.08</v>
      </c>
      <c r="AX21" s="13">
        <f t="shared" si="245"/>
        <v>8194.9200000000019</v>
      </c>
      <c r="AY21" s="13">
        <f>4.7*12*AY35</f>
        <v>9102.9600000000009</v>
      </c>
      <c r="AZ21" s="13">
        <f t="shared" ref="AZ21:BJ21" si="246">4.7*12*AZ35</f>
        <v>7715.5200000000013</v>
      </c>
      <c r="BA21" s="13">
        <f t="shared" si="246"/>
        <v>7867.8000000000011</v>
      </c>
      <c r="BB21" s="13">
        <f t="shared" si="246"/>
        <v>7467.3600000000015</v>
      </c>
      <c r="BC21" s="13">
        <f t="shared" si="246"/>
        <v>7991.88</v>
      </c>
      <c r="BD21" s="13">
        <f t="shared" si="246"/>
        <v>7879.08</v>
      </c>
      <c r="BE21" s="13">
        <f t="shared" si="246"/>
        <v>6000.9600000000009</v>
      </c>
      <c r="BF21" s="13">
        <f t="shared" si="246"/>
        <v>7845.2400000000007</v>
      </c>
      <c r="BG21" s="13">
        <f t="shared" si="246"/>
        <v>7760.64</v>
      </c>
      <c r="BH21" s="13">
        <f t="shared" si="246"/>
        <v>7247.4000000000005</v>
      </c>
      <c r="BI21" s="13">
        <f t="shared" si="246"/>
        <v>7856.5200000000013</v>
      </c>
      <c r="BJ21" s="13">
        <f t="shared" si="246"/>
        <v>9317.2800000000007</v>
      </c>
      <c r="BK21" s="13">
        <f>4.7*12*BK35</f>
        <v>8262.6</v>
      </c>
      <c r="BL21" s="13">
        <f t="shared" ref="BL21:BW21" si="247">4.7*12*BL35</f>
        <v>8087.7600000000011</v>
      </c>
      <c r="BM21" s="13">
        <f t="shared" si="247"/>
        <v>7061.2800000000007</v>
      </c>
      <c r="BN21" s="13">
        <f t="shared" si="247"/>
        <v>4692.4800000000005</v>
      </c>
      <c r="BO21" s="13">
        <f t="shared" si="247"/>
        <v>6999.2400000000007</v>
      </c>
      <c r="BP21" s="13">
        <f t="shared" si="247"/>
        <v>7354.5600000000013</v>
      </c>
      <c r="BQ21" s="13">
        <f t="shared" si="247"/>
        <v>8037.0000000000009</v>
      </c>
      <c r="BR21" s="13">
        <f t="shared" si="247"/>
        <v>9204.48</v>
      </c>
      <c r="BS21" s="13">
        <f t="shared" si="247"/>
        <v>9238.3200000000015</v>
      </c>
      <c r="BT21" s="13">
        <f t="shared" si="247"/>
        <v>7692.9600000000009</v>
      </c>
      <c r="BU21" s="13">
        <f t="shared" si="247"/>
        <v>7873.4400000000005</v>
      </c>
      <c r="BV21" s="13">
        <f t="shared" si="247"/>
        <v>11793.240000000002</v>
      </c>
      <c r="BW21" s="13">
        <f t="shared" si="247"/>
        <v>7912.9200000000019</v>
      </c>
      <c r="BX21" s="13">
        <f>4.7*12*BX35</f>
        <v>31031.280000000006</v>
      </c>
      <c r="BY21" s="13">
        <f t="shared" ref="BY21:DI21" si="248">4.7*12*BY35</f>
        <v>4664.2800000000007</v>
      </c>
      <c r="BZ21" s="13">
        <f t="shared" si="248"/>
        <v>4184.880000000001</v>
      </c>
      <c r="CA21" s="13">
        <f t="shared" si="248"/>
        <v>6237.84</v>
      </c>
      <c r="CB21" s="13">
        <f t="shared" si="248"/>
        <v>4410.4800000000005</v>
      </c>
      <c r="CC21" s="13">
        <f t="shared" si="248"/>
        <v>4461.24</v>
      </c>
      <c r="CD21" s="13">
        <f t="shared" si="248"/>
        <v>4528.92</v>
      </c>
      <c r="CE21" s="13">
        <f>4.7*12*CE35</f>
        <v>32700.720000000001</v>
      </c>
      <c r="CF21" s="13">
        <f t="shared" ref="CF21:CR21" si="249">4.7*12*CF35</f>
        <v>33281.640000000007</v>
      </c>
      <c r="CG21" s="13">
        <f t="shared" si="249"/>
        <v>18431.520000000004</v>
      </c>
      <c r="CH21" s="13">
        <f t="shared" si="249"/>
        <v>19458.000000000004</v>
      </c>
      <c r="CI21" s="13">
        <f t="shared" si="249"/>
        <v>9165.0000000000018</v>
      </c>
      <c r="CJ21" s="13">
        <f t="shared" si="249"/>
        <v>4506.3600000000006</v>
      </c>
      <c r="CK21" s="13">
        <f t="shared" si="249"/>
        <v>4585.3200000000006</v>
      </c>
      <c r="CL21" s="13">
        <f t="shared" si="249"/>
        <v>4653.0000000000009</v>
      </c>
      <c r="CM21" s="13">
        <f t="shared" si="249"/>
        <v>9238.3200000000015</v>
      </c>
      <c r="CN21" s="13">
        <f t="shared" si="249"/>
        <v>9210.1200000000008</v>
      </c>
      <c r="CO21" s="13">
        <f t="shared" si="249"/>
        <v>5369.2800000000007</v>
      </c>
      <c r="CP21" s="13">
        <f t="shared" si="249"/>
        <v>9069.1200000000008</v>
      </c>
      <c r="CQ21" s="13">
        <f t="shared" si="249"/>
        <v>6181.4400000000005</v>
      </c>
      <c r="CR21" s="13">
        <f t="shared" si="249"/>
        <v>29446.440000000006</v>
      </c>
      <c r="CS21" s="13">
        <f>4.7*12*CS35</f>
        <v>10405.800000000001</v>
      </c>
      <c r="CT21" s="13">
        <f t="shared" ref="CT21:CY21" si="250">4.7*12*CT35</f>
        <v>5927.64</v>
      </c>
      <c r="CU21" s="13">
        <f t="shared" si="250"/>
        <v>5279.04</v>
      </c>
      <c r="CV21" s="13">
        <f t="shared" si="250"/>
        <v>8319</v>
      </c>
      <c r="CW21" s="13">
        <f t="shared" si="250"/>
        <v>11494.320000000002</v>
      </c>
      <c r="CX21" s="13">
        <f t="shared" si="250"/>
        <v>12126.000000000002</v>
      </c>
      <c r="CY21" s="13">
        <f t="shared" si="250"/>
        <v>13259.640000000001</v>
      </c>
      <c r="CZ21" s="13">
        <f>4.7*12*CZ35</f>
        <v>8612.2800000000007</v>
      </c>
      <c r="DA21" s="13">
        <f t="shared" ref="DA21:DF21" si="251">4.7*12*DA35</f>
        <v>8742</v>
      </c>
      <c r="DB21" s="13">
        <f t="shared" si="251"/>
        <v>3948.0000000000005</v>
      </c>
      <c r="DC21" s="13">
        <f t="shared" si="251"/>
        <v>3852.1200000000003</v>
      </c>
      <c r="DD21" s="13">
        <f t="shared" si="251"/>
        <v>6361.92</v>
      </c>
      <c r="DE21" s="13">
        <f t="shared" si="251"/>
        <v>4297.68</v>
      </c>
      <c r="DF21" s="13">
        <f t="shared" si="251"/>
        <v>18736.080000000002</v>
      </c>
      <c r="DG21" s="13">
        <f t="shared" si="248"/>
        <v>22864.560000000001</v>
      </c>
      <c r="DH21" s="13">
        <f t="shared" si="248"/>
        <v>26231.640000000003</v>
      </c>
      <c r="DI21" s="13">
        <f t="shared" si="248"/>
        <v>26400.840000000004</v>
      </c>
      <c r="DJ21" s="13">
        <f t="shared" ref="DJ21:DO21" si="252">4.7*12*DJ35</f>
        <v>6277.3200000000006</v>
      </c>
      <c r="DK21" s="13">
        <f t="shared" si="252"/>
        <v>25396.920000000002</v>
      </c>
      <c r="DL21" s="13">
        <f t="shared" si="252"/>
        <v>32858.640000000007</v>
      </c>
      <c r="DM21" s="13">
        <f t="shared" si="252"/>
        <v>32807.880000000005</v>
      </c>
      <c r="DN21" s="13">
        <f t="shared" si="252"/>
        <v>33439.560000000005</v>
      </c>
      <c r="DO21" s="13">
        <f t="shared" si="252"/>
        <v>22424.640000000003</v>
      </c>
      <c r="DP21" s="13">
        <f>4.7*12*DP35</f>
        <v>22582.560000000001</v>
      </c>
      <c r="DQ21" s="13">
        <f t="shared" ref="DQ21:EA21" si="253">4.7*12*DQ35</f>
        <v>39694.32</v>
      </c>
      <c r="DR21" s="13">
        <f t="shared" si="253"/>
        <v>31307.640000000003</v>
      </c>
      <c r="DS21" s="13">
        <f t="shared" si="253"/>
        <v>19565.16</v>
      </c>
      <c r="DT21" s="13">
        <f t="shared" si="253"/>
        <v>11663.520000000002</v>
      </c>
      <c r="DU21" s="13">
        <f t="shared" si="253"/>
        <v>11421.000000000002</v>
      </c>
      <c r="DV21" s="13">
        <f t="shared" si="253"/>
        <v>6807.4800000000005</v>
      </c>
      <c r="DW21" s="13">
        <f t="shared" si="253"/>
        <v>32198.760000000002</v>
      </c>
      <c r="DX21" s="13">
        <f t="shared" si="253"/>
        <v>32080.32</v>
      </c>
      <c r="DY21" s="13">
        <f t="shared" si="253"/>
        <v>29057.280000000006</v>
      </c>
      <c r="DZ21" s="13">
        <f t="shared" si="253"/>
        <v>7738.08</v>
      </c>
      <c r="EA21" s="13">
        <f t="shared" si="253"/>
        <v>8454.36</v>
      </c>
      <c r="EB21" s="13">
        <f>4.7*12*EB35</f>
        <v>7862.1600000000008</v>
      </c>
      <c r="EC21" s="13">
        <f t="shared" ref="EC21:EM21" si="254">4.7*12*EC35</f>
        <v>6288.6</v>
      </c>
      <c r="ED21" s="13">
        <f t="shared" si="254"/>
        <v>7833.9600000000009</v>
      </c>
      <c r="EE21" s="13">
        <f t="shared" si="254"/>
        <v>9283.44</v>
      </c>
      <c r="EF21" s="13">
        <f t="shared" si="254"/>
        <v>7833.9600000000009</v>
      </c>
      <c r="EG21" s="13">
        <f t="shared" si="254"/>
        <v>6627.0000000000009</v>
      </c>
      <c r="EH21" s="13">
        <f t="shared" si="254"/>
        <v>19768.2</v>
      </c>
      <c r="EI21" s="13">
        <f t="shared" si="254"/>
        <v>7360.2000000000007</v>
      </c>
      <c r="EJ21" s="13">
        <f t="shared" si="254"/>
        <v>7969.3200000000015</v>
      </c>
      <c r="EK21" s="13">
        <f t="shared" si="254"/>
        <v>7630.920000000001</v>
      </c>
      <c r="EL21" s="13">
        <f t="shared" si="254"/>
        <v>8245.68</v>
      </c>
      <c r="EM21" s="13">
        <f t="shared" si="254"/>
        <v>6751.0800000000008</v>
      </c>
      <c r="EN21" s="13">
        <f t="shared" ref="EN21:EU21" si="255">4.7*12*EN35</f>
        <v>10270.44</v>
      </c>
      <c r="EO21" s="13">
        <f t="shared" si="255"/>
        <v>4624.8</v>
      </c>
      <c r="EP21" s="13">
        <f t="shared" si="255"/>
        <v>41465.280000000006</v>
      </c>
      <c r="EQ21" s="13">
        <f t="shared" si="255"/>
        <v>19971.240000000002</v>
      </c>
      <c r="ER21" s="13">
        <f t="shared" si="255"/>
        <v>21544.800000000003</v>
      </c>
      <c r="ES21" s="13">
        <f t="shared" si="255"/>
        <v>24646.800000000003</v>
      </c>
      <c r="ET21" s="13">
        <f t="shared" si="255"/>
        <v>25255.920000000002</v>
      </c>
      <c r="EU21" s="13">
        <f t="shared" si="255"/>
        <v>25402.560000000001</v>
      </c>
      <c r="EV21" s="13">
        <f>4.7*12*EV35</f>
        <v>26056.800000000003</v>
      </c>
      <c r="EW21" s="13">
        <f t="shared" ref="EW21:FE21" si="256">4.7*12*EW35</f>
        <v>25724.040000000005</v>
      </c>
      <c r="EX21" s="13">
        <f t="shared" si="256"/>
        <v>8544.6</v>
      </c>
      <c r="EY21" s="13">
        <f t="shared" si="256"/>
        <v>8482.5600000000013</v>
      </c>
      <c r="EZ21" s="13">
        <f t="shared" si="256"/>
        <v>8578.44</v>
      </c>
      <c r="FA21" s="13">
        <f t="shared" si="256"/>
        <v>8775.84</v>
      </c>
      <c r="FB21" s="13">
        <f t="shared" si="256"/>
        <v>9915.1200000000008</v>
      </c>
      <c r="FC21" s="13">
        <f t="shared" si="256"/>
        <v>8567.1600000000017</v>
      </c>
      <c r="FD21" s="13">
        <f t="shared" si="256"/>
        <v>11528.160000000002</v>
      </c>
      <c r="FE21" s="13">
        <f t="shared" si="256"/>
        <v>7348.920000000001</v>
      </c>
      <c r="FF21" s="13">
        <f>4.7*12*FF35</f>
        <v>36191.880000000005</v>
      </c>
      <c r="FG21" s="13">
        <f t="shared" ref="FG21:FH21" si="257">4.7*12*FG35</f>
        <v>32836.080000000009</v>
      </c>
      <c r="FH21" s="13">
        <f t="shared" si="257"/>
        <v>13479.600000000002</v>
      </c>
      <c r="FI21" s="13">
        <f t="shared" ref="FI21:FJ21" si="258">4.7*12*FI35</f>
        <v>13440.120000000003</v>
      </c>
      <c r="FJ21" s="13">
        <f t="shared" si="258"/>
        <v>7540.68</v>
      </c>
      <c r="FK21" s="13">
        <f t="shared" ref="FK21" si="259">4.7*12*FK35</f>
        <v>31984.440000000006</v>
      </c>
      <c r="FL21" s="13">
        <f t="shared" ref="FL21:FQ21" si="260">4.7*12*FL35</f>
        <v>24872.400000000001</v>
      </c>
      <c r="FM21" s="13">
        <f t="shared" si="260"/>
        <v>41414.520000000004</v>
      </c>
      <c r="FN21" s="13">
        <f t="shared" si="260"/>
        <v>35312.040000000008</v>
      </c>
      <c r="FO21" s="13">
        <f t="shared" si="260"/>
        <v>7371.4800000000005</v>
      </c>
      <c r="FP21" s="13">
        <f t="shared" si="260"/>
        <v>8753.2800000000007</v>
      </c>
      <c r="FQ21" s="13">
        <f t="shared" si="260"/>
        <v>11578.920000000002</v>
      </c>
      <c r="FR21" s="13" t="s">
        <v>4</v>
      </c>
      <c r="FS21" s="13">
        <v>4.7</v>
      </c>
      <c r="FT21" s="13">
        <f t="shared" ref="FT21" si="261">4.7*12*FT35</f>
        <v>26750.520000000004</v>
      </c>
      <c r="FU21" s="13">
        <f t="shared" ref="FU21:GB21" si="262">4.7*12*FU35</f>
        <v>26158.320000000003</v>
      </c>
      <c r="FV21" s="13">
        <f t="shared" si="262"/>
        <v>22622.040000000005</v>
      </c>
      <c r="FW21" s="13">
        <f t="shared" si="262"/>
        <v>22627.68</v>
      </c>
      <c r="FX21" s="13">
        <f t="shared" si="262"/>
        <v>26039.88</v>
      </c>
      <c r="FY21" s="13">
        <f t="shared" si="262"/>
        <v>6632.64</v>
      </c>
      <c r="FZ21" s="13">
        <f t="shared" si="262"/>
        <v>7580.1600000000008</v>
      </c>
      <c r="GA21" s="13">
        <f t="shared" si="262"/>
        <v>8341.5600000000013</v>
      </c>
      <c r="GB21" s="13">
        <f t="shared" si="262"/>
        <v>8087.7600000000011</v>
      </c>
      <c r="GC21" s="13">
        <f t="shared" ref="GC21:GD21" si="263">4.7*12*GC35</f>
        <v>3378.36</v>
      </c>
      <c r="GD21" s="13">
        <f t="shared" si="263"/>
        <v>3423.4800000000005</v>
      </c>
      <c r="GE21" s="13" t="s">
        <v>4</v>
      </c>
      <c r="GF21" s="31">
        <v>0</v>
      </c>
      <c r="GG21" s="13">
        <f>0*12*GG35</f>
        <v>0</v>
      </c>
      <c r="GH21" s="57">
        <f t="shared" ref="GH21" si="264">0*12*GH35</f>
        <v>0</v>
      </c>
      <c r="GI21" s="13">
        <f t="shared" ref="GI21" si="265">0*12*GI35</f>
        <v>0</v>
      </c>
      <c r="GJ21" s="31">
        <v>0</v>
      </c>
      <c r="GK21" s="13">
        <f t="shared" ref="GK21:GL21" si="266">0*12*GK35</f>
        <v>0</v>
      </c>
      <c r="GL21" s="13">
        <f t="shared" si="266"/>
        <v>0</v>
      </c>
      <c r="GM21" s="13">
        <f t="shared" ref="GM21:GO21" si="267">0*12*GM35</f>
        <v>0</v>
      </c>
      <c r="GN21" s="13">
        <f t="shared" si="267"/>
        <v>0</v>
      </c>
      <c r="GO21" s="13">
        <f t="shared" si="267"/>
        <v>0</v>
      </c>
      <c r="GP21" s="13">
        <f t="shared" ref="GP21" si="268">0*12*GP35</f>
        <v>0</v>
      </c>
      <c r="GQ21" s="13" t="s">
        <v>4</v>
      </c>
      <c r="GR21" s="66">
        <v>4.7</v>
      </c>
      <c r="GS21" s="13">
        <f t="shared" ref="GS21:GU21" si="269">4.7*12*GS35</f>
        <v>16141.68</v>
      </c>
      <c r="GT21" s="13">
        <f t="shared" si="269"/>
        <v>22543.08</v>
      </c>
      <c r="GU21" s="13">
        <f t="shared" si="269"/>
        <v>22509.240000000005</v>
      </c>
      <c r="GV21" s="13">
        <f t="shared" ref="GV21:HB21" si="270">4.7*12*GV35</f>
        <v>23180.400000000001</v>
      </c>
      <c r="GW21" s="13">
        <f t="shared" si="270"/>
        <v>22768.68</v>
      </c>
      <c r="GX21" s="13">
        <f t="shared" si="270"/>
        <v>8978.880000000001</v>
      </c>
      <c r="GY21" s="13">
        <f t="shared" si="270"/>
        <v>8601</v>
      </c>
      <c r="GZ21" s="13">
        <f t="shared" si="270"/>
        <v>9097.3200000000015</v>
      </c>
      <c r="HA21" s="13">
        <f t="shared" si="270"/>
        <v>9165.0000000000018</v>
      </c>
      <c r="HB21" s="13">
        <f t="shared" si="270"/>
        <v>39733.800000000003</v>
      </c>
      <c r="HC21" s="13">
        <f t="shared" ref="HC21:HM21" si="271">4.7*12*HC35</f>
        <v>39011.880000000005</v>
      </c>
      <c r="HD21" s="13">
        <f t="shared" si="271"/>
        <v>42469.200000000004</v>
      </c>
      <c r="HE21" s="13">
        <f t="shared" si="271"/>
        <v>6818.7600000000011</v>
      </c>
      <c r="HF21" s="13">
        <f t="shared" si="271"/>
        <v>13609.320000000002</v>
      </c>
      <c r="HG21" s="13">
        <f t="shared" si="271"/>
        <v>5831.7600000000011</v>
      </c>
      <c r="HH21" s="13">
        <f t="shared" si="271"/>
        <v>6909.0000000000009</v>
      </c>
      <c r="HI21" s="13">
        <f t="shared" si="271"/>
        <v>7580.1600000000008</v>
      </c>
      <c r="HJ21" s="13">
        <f t="shared" si="271"/>
        <v>31933.680000000008</v>
      </c>
      <c r="HK21" s="13">
        <f t="shared" si="271"/>
        <v>15555.120000000003</v>
      </c>
      <c r="HL21" s="13">
        <f t="shared" si="271"/>
        <v>26462.880000000001</v>
      </c>
      <c r="HM21" s="13">
        <f t="shared" si="271"/>
        <v>14167.68</v>
      </c>
      <c r="HN21" s="13">
        <f>4.7*12*HN35</f>
        <v>31070.760000000002</v>
      </c>
      <c r="HO21" s="13">
        <f t="shared" ref="HO21:HU21" si="272">4.7*12*HO35</f>
        <v>26846.400000000001</v>
      </c>
      <c r="HP21" s="13">
        <f t="shared" si="272"/>
        <v>40534.680000000008</v>
      </c>
      <c r="HQ21" s="13">
        <f t="shared" si="272"/>
        <v>27229.920000000002</v>
      </c>
      <c r="HR21" s="13">
        <f t="shared" si="272"/>
        <v>29587.440000000006</v>
      </c>
      <c r="HS21" s="13">
        <f t="shared" si="272"/>
        <v>29829.960000000003</v>
      </c>
      <c r="HT21" s="13">
        <f t="shared" si="272"/>
        <v>32210.040000000005</v>
      </c>
      <c r="HU21" s="13">
        <f t="shared" si="272"/>
        <v>31702.440000000006</v>
      </c>
      <c r="HV21" s="13">
        <f t="shared" ref="HV21:HY21" si="273">4.7*12*HV35</f>
        <v>31792.680000000008</v>
      </c>
      <c r="HW21" s="13">
        <f t="shared" si="273"/>
        <v>11488.68</v>
      </c>
      <c r="HX21" s="13">
        <f t="shared" si="273"/>
        <v>18702.240000000002</v>
      </c>
      <c r="HY21" s="13">
        <f t="shared" si="273"/>
        <v>28628.640000000003</v>
      </c>
      <c r="HZ21" s="13">
        <f>4.7*12*HZ35</f>
        <v>12250.08</v>
      </c>
      <c r="IA21" s="13">
        <f t="shared" ref="IA21:IE21" si="274">4.7*12*IA35</f>
        <v>30439.080000000005</v>
      </c>
      <c r="IB21" s="13">
        <f t="shared" si="274"/>
        <v>43467.48000000001</v>
      </c>
      <c r="IC21" s="13">
        <f t="shared" si="274"/>
        <v>25808.640000000003</v>
      </c>
      <c r="ID21" s="13">
        <f t="shared" si="274"/>
        <v>25983.480000000003</v>
      </c>
      <c r="IE21" s="13">
        <f t="shared" si="274"/>
        <v>25819.920000000002</v>
      </c>
      <c r="IF21" s="13">
        <f t="shared" ref="IF21:II21" si="275">4.7*12*IF35</f>
        <v>9796.68</v>
      </c>
      <c r="IG21" s="13">
        <f t="shared" si="275"/>
        <v>13214.520000000002</v>
      </c>
      <c r="IH21" s="13">
        <f t="shared" si="275"/>
        <v>5358.0000000000009</v>
      </c>
      <c r="II21" s="13">
        <f t="shared" si="275"/>
        <v>15583.320000000002</v>
      </c>
      <c r="IJ21" s="13">
        <f t="shared" ref="IJ21:IQ21" si="276">4.7*12*IJ35</f>
        <v>42751.200000000004</v>
      </c>
      <c r="IK21" s="13">
        <f t="shared" si="276"/>
        <v>31420.440000000006</v>
      </c>
      <c r="IL21" s="13">
        <f t="shared" si="276"/>
        <v>31815.240000000005</v>
      </c>
      <c r="IM21" s="13">
        <f t="shared" si="276"/>
        <v>28983.960000000003</v>
      </c>
      <c r="IN21" s="13">
        <f t="shared" si="276"/>
        <v>30585.72</v>
      </c>
      <c r="IO21" s="13">
        <f t="shared" si="276"/>
        <v>6914.64</v>
      </c>
      <c r="IP21" s="13">
        <f t="shared" si="276"/>
        <v>40450.080000000009</v>
      </c>
      <c r="IQ21" s="13">
        <f t="shared" si="276"/>
        <v>31386.600000000002</v>
      </c>
      <c r="IR21" s="13" t="s">
        <v>4</v>
      </c>
      <c r="IS21" s="66">
        <v>4.7</v>
      </c>
      <c r="IT21" s="13">
        <f t="shared" ref="IT21:IU21" si="277">4.7*12*IT35</f>
        <v>6666.4800000000005</v>
      </c>
      <c r="IU21" s="13">
        <f t="shared" si="277"/>
        <v>22684.080000000002</v>
      </c>
      <c r="IV21" s="66">
        <v>0</v>
      </c>
      <c r="IW21" s="13">
        <f>0*12*IW35</f>
        <v>0</v>
      </c>
      <c r="IX21" s="13">
        <v>4.7</v>
      </c>
      <c r="IY21" s="13">
        <f>4.7*12*IY35</f>
        <v>47567.76</v>
      </c>
    </row>
    <row r="22" spans="1:259" s="1" customFormat="1" ht="13.5" customHeight="1" x14ac:dyDescent="0.2">
      <c r="A22" s="97" t="s">
        <v>10</v>
      </c>
      <c r="B22" s="98"/>
      <c r="C22" s="98"/>
      <c r="D22" s="98"/>
      <c r="E22" s="98"/>
      <c r="F22" s="99"/>
      <c r="G22" s="12"/>
      <c r="H22" s="16">
        <f t="shared" ref="H22" si="278">SUM(H23:H27)</f>
        <v>1.94</v>
      </c>
      <c r="I22" s="16">
        <f t="shared" ref="I22:K22" si="279">SUM(I23:I27)</f>
        <v>16335.576000000003</v>
      </c>
      <c r="J22" s="16">
        <f t="shared" si="279"/>
        <v>13476.792000000001</v>
      </c>
      <c r="K22" s="16">
        <f t="shared" si="279"/>
        <v>12992.568000000001</v>
      </c>
      <c r="L22" s="16">
        <f t="shared" ref="L22:M22" si="280">SUM(L23:L27)</f>
        <v>3298.7759999999998</v>
      </c>
      <c r="M22" s="16">
        <f t="shared" si="280"/>
        <v>4702.5599999999995</v>
      </c>
      <c r="N22" s="12"/>
      <c r="O22" s="16">
        <v>3.23</v>
      </c>
      <c r="P22" s="16">
        <f t="shared" ref="P22:Y22" si="281">SUM(P23:P27)</f>
        <v>4686.0839999999998</v>
      </c>
      <c r="Q22" s="16">
        <f t="shared" si="281"/>
        <v>5383.7640000000001</v>
      </c>
      <c r="R22" s="16">
        <f t="shared" si="281"/>
        <v>3135.6840000000002</v>
      </c>
      <c r="S22" s="16">
        <f t="shared" si="281"/>
        <v>3166.692</v>
      </c>
      <c r="T22" s="16">
        <f t="shared" si="281"/>
        <v>3166.692</v>
      </c>
      <c r="U22" s="16">
        <f t="shared" si="281"/>
        <v>3131.808</v>
      </c>
      <c r="V22" s="16">
        <f t="shared" si="281"/>
        <v>3069.7919999999999</v>
      </c>
      <c r="W22" s="16">
        <f t="shared" si="281"/>
        <v>22345.14</v>
      </c>
      <c r="X22" s="16">
        <f t="shared" si="281"/>
        <v>3127.9319999999998</v>
      </c>
      <c r="Y22" s="16">
        <f t="shared" si="281"/>
        <v>2992.2719999999999</v>
      </c>
      <c r="Z22" s="16">
        <f t="shared" ref="Z22:AH22" si="282">SUM(Z23:Z27)</f>
        <v>10174.5</v>
      </c>
      <c r="AA22" s="16">
        <f t="shared" si="282"/>
        <v>15414.851999999999</v>
      </c>
      <c r="AB22" s="16">
        <f t="shared" si="282"/>
        <v>20069.928</v>
      </c>
      <c r="AC22" s="16">
        <f t="shared" si="282"/>
        <v>15659.04</v>
      </c>
      <c r="AD22" s="16">
        <f t="shared" si="282"/>
        <v>13527.24</v>
      </c>
      <c r="AE22" s="16">
        <f t="shared" si="282"/>
        <v>7058.1959999999999</v>
      </c>
      <c r="AF22" s="16">
        <f t="shared" si="282"/>
        <v>16368.347999999998</v>
      </c>
      <c r="AG22" s="16">
        <f t="shared" si="282"/>
        <v>20166.827999999998</v>
      </c>
      <c r="AH22" s="16">
        <f t="shared" si="282"/>
        <v>3124.0559999999996</v>
      </c>
      <c r="AI22" s="16">
        <f t="shared" ref="AI22:AU22" si="283">SUM(AI23:AI27)</f>
        <v>16612.536</v>
      </c>
      <c r="AJ22" s="16">
        <f t="shared" si="283"/>
        <v>20643.576000000001</v>
      </c>
      <c r="AK22" s="16">
        <f t="shared" si="283"/>
        <v>4833.3720000000003</v>
      </c>
      <c r="AL22" s="16">
        <f t="shared" si="283"/>
        <v>11903.196</v>
      </c>
      <c r="AM22" s="16">
        <f t="shared" si="283"/>
        <v>5918.652</v>
      </c>
      <c r="AN22" s="16">
        <f t="shared" si="283"/>
        <v>5763.6119999999992</v>
      </c>
      <c r="AO22" s="16">
        <f t="shared" si="283"/>
        <v>5860.5119999999997</v>
      </c>
      <c r="AP22" s="16">
        <f t="shared" si="283"/>
        <v>5980.6680000000006</v>
      </c>
      <c r="AQ22" s="16">
        <f t="shared" si="283"/>
        <v>5876.0159999999996</v>
      </c>
      <c r="AR22" s="16">
        <f t="shared" si="283"/>
        <v>5914.7759999999998</v>
      </c>
      <c r="AS22" s="16">
        <f t="shared" si="283"/>
        <v>5868.2640000000001</v>
      </c>
      <c r="AT22" s="16">
        <f t="shared" si="283"/>
        <v>5887.6440000000002</v>
      </c>
      <c r="AU22" s="16">
        <f t="shared" si="283"/>
        <v>9259.7639999999992</v>
      </c>
      <c r="AV22" s="16">
        <f t="shared" ref="AV22:BI22" si="284">SUM(AV23:AV27)</f>
        <v>5271.3600000000006</v>
      </c>
      <c r="AW22" s="16">
        <f t="shared" si="284"/>
        <v>7643.4719999999998</v>
      </c>
      <c r="AX22" s="16">
        <f t="shared" si="284"/>
        <v>5631.8280000000004</v>
      </c>
      <c r="AY22" s="16">
        <f t="shared" si="284"/>
        <v>6255.8639999999996</v>
      </c>
      <c r="AZ22" s="16">
        <f t="shared" si="284"/>
        <v>5302.3680000000004</v>
      </c>
      <c r="BA22" s="16">
        <f t="shared" si="284"/>
        <v>5407.02</v>
      </c>
      <c r="BB22" s="16">
        <f t="shared" si="284"/>
        <v>5131.8239999999996</v>
      </c>
      <c r="BC22" s="16">
        <f t="shared" si="284"/>
        <v>5492.2919999999995</v>
      </c>
      <c r="BD22" s="16">
        <f t="shared" si="284"/>
        <v>5414.771999999999</v>
      </c>
      <c r="BE22" s="16">
        <f t="shared" si="284"/>
        <v>4124.0640000000003</v>
      </c>
      <c r="BF22" s="16">
        <f t="shared" si="284"/>
        <v>5391.5159999999996</v>
      </c>
      <c r="BG22" s="16">
        <f t="shared" si="284"/>
        <v>5333.3760000000002</v>
      </c>
      <c r="BH22" s="16">
        <f t="shared" si="284"/>
        <v>4980.66</v>
      </c>
      <c r="BI22" s="16">
        <f t="shared" si="284"/>
        <v>5399.268</v>
      </c>
      <c r="BJ22" s="16">
        <f t="shared" ref="BJ22:DX22" si="285">SUM(BJ23:BJ27)</f>
        <v>6403.152</v>
      </c>
      <c r="BK22" s="16">
        <f t="shared" si="285"/>
        <v>5678.34</v>
      </c>
      <c r="BL22" s="16">
        <f t="shared" si="285"/>
        <v>5558.1840000000002</v>
      </c>
      <c r="BM22" s="16">
        <f t="shared" si="285"/>
        <v>4852.7520000000004</v>
      </c>
      <c r="BN22" s="16">
        <f t="shared" si="285"/>
        <v>3224.8319999999999</v>
      </c>
      <c r="BO22" s="16">
        <f t="shared" si="285"/>
        <v>4810.116</v>
      </c>
      <c r="BP22" s="16">
        <f t="shared" si="285"/>
        <v>5054.3040000000001</v>
      </c>
      <c r="BQ22" s="16">
        <f t="shared" si="285"/>
        <v>5523.3</v>
      </c>
      <c r="BR22" s="16">
        <f t="shared" si="285"/>
        <v>6325.6319999999996</v>
      </c>
      <c r="BS22" s="16">
        <f t="shared" si="285"/>
        <v>6348.8879999999999</v>
      </c>
      <c r="BT22" s="16">
        <f t="shared" si="285"/>
        <v>5286.8640000000005</v>
      </c>
      <c r="BU22" s="16">
        <f t="shared" si="285"/>
        <v>5410.8959999999997</v>
      </c>
      <c r="BV22" s="16">
        <f t="shared" si="285"/>
        <v>8104.7160000000003</v>
      </c>
      <c r="BW22" s="16">
        <f t="shared" si="285"/>
        <v>5438.0280000000002</v>
      </c>
      <c r="BX22" s="16">
        <f t="shared" si="285"/>
        <v>21325.752</v>
      </c>
      <c r="BY22" s="16">
        <f t="shared" si="285"/>
        <v>3205.4519999999998</v>
      </c>
      <c r="BZ22" s="16">
        <f t="shared" si="285"/>
        <v>2875.9920000000002</v>
      </c>
      <c r="CA22" s="16">
        <f t="shared" si="285"/>
        <v>4286.8559999999998</v>
      </c>
      <c r="CB22" s="16">
        <f t="shared" si="285"/>
        <v>3031.0320000000002</v>
      </c>
      <c r="CC22" s="16">
        <f t="shared" si="285"/>
        <v>3065.9159999999997</v>
      </c>
      <c r="CD22" s="16">
        <f t="shared" si="285"/>
        <v>3112.4279999999999</v>
      </c>
      <c r="CE22" s="16">
        <f t="shared" si="285"/>
        <v>22473.047999999999</v>
      </c>
      <c r="CF22" s="16">
        <f t="shared" si="285"/>
        <v>22872.275999999998</v>
      </c>
      <c r="CG22" s="16">
        <f t="shared" si="285"/>
        <v>12666.768</v>
      </c>
      <c r="CH22" s="16">
        <f t="shared" si="285"/>
        <v>13372.2</v>
      </c>
      <c r="CI22" s="16">
        <f t="shared" si="285"/>
        <v>6298.5</v>
      </c>
      <c r="CJ22" s="16">
        <f t="shared" si="285"/>
        <v>3096.924</v>
      </c>
      <c r="CK22" s="16">
        <f t="shared" si="285"/>
        <v>3151.1879999999996</v>
      </c>
      <c r="CL22" s="16">
        <f t="shared" si="285"/>
        <v>3197.7</v>
      </c>
      <c r="CM22" s="16">
        <f t="shared" si="285"/>
        <v>6348.8879999999999</v>
      </c>
      <c r="CN22" s="16">
        <f t="shared" si="285"/>
        <v>6329.5079999999998</v>
      </c>
      <c r="CO22" s="16">
        <f t="shared" si="285"/>
        <v>3689.9519999999998</v>
      </c>
      <c r="CP22" s="16">
        <f t="shared" si="285"/>
        <v>6232.6080000000002</v>
      </c>
      <c r="CQ22" s="16">
        <f t="shared" si="285"/>
        <v>4248.0959999999995</v>
      </c>
      <c r="CR22" s="16">
        <f t="shared" si="285"/>
        <v>20236.596000000001</v>
      </c>
      <c r="CS22" s="16">
        <f t="shared" si="285"/>
        <v>7151.22</v>
      </c>
      <c r="CT22" s="16">
        <f t="shared" si="285"/>
        <v>4073.6759999999995</v>
      </c>
      <c r="CU22" s="16">
        <f t="shared" si="285"/>
        <v>3627.9359999999997</v>
      </c>
      <c r="CV22" s="16">
        <f t="shared" si="285"/>
        <v>5717.1</v>
      </c>
      <c r="CW22" s="16">
        <f t="shared" si="285"/>
        <v>7899.2880000000005</v>
      </c>
      <c r="CX22" s="16">
        <f t="shared" si="285"/>
        <v>8333.4</v>
      </c>
      <c r="CY22" s="16">
        <f t="shared" si="285"/>
        <v>9112.4759999999987</v>
      </c>
      <c r="CZ22" s="16">
        <f t="shared" si="285"/>
        <v>5918.652</v>
      </c>
      <c r="DA22" s="16">
        <f t="shared" si="285"/>
        <v>6007.8</v>
      </c>
      <c r="DB22" s="16">
        <f t="shared" si="285"/>
        <v>2713.2</v>
      </c>
      <c r="DC22" s="16">
        <f t="shared" si="285"/>
        <v>2647.308</v>
      </c>
      <c r="DD22" s="16">
        <f t="shared" si="285"/>
        <v>4372.1279999999997</v>
      </c>
      <c r="DE22" s="16">
        <f t="shared" si="285"/>
        <v>2953.5120000000002</v>
      </c>
      <c r="DF22" s="16">
        <f t="shared" si="285"/>
        <v>12876.072</v>
      </c>
      <c r="DG22" s="16">
        <f t="shared" si="285"/>
        <v>15713.303999999996</v>
      </c>
      <c r="DH22" s="16">
        <f t="shared" si="285"/>
        <v>18027.275999999998</v>
      </c>
      <c r="DI22" s="16">
        <f t="shared" si="285"/>
        <v>18143.556</v>
      </c>
      <c r="DJ22" s="16">
        <f t="shared" si="285"/>
        <v>4313.9879999999994</v>
      </c>
      <c r="DK22" s="16">
        <f t="shared" si="285"/>
        <v>17453.628000000001</v>
      </c>
      <c r="DL22" s="16">
        <f t="shared" si="285"/>
        <v>22581.576000000001</v>
      </c>
      <c r="DM22" s="16">
        <f t="shared" si="285"/>
        <v>22546.692000000003</v>
      </c>
      <c r="DN22" s="16">
        <f t="shared" si="285"/>
        <v>22980.803999999996</v>
      </c>
      <c r="DO22" s="16">
        <f t="shared" si="285"/>
        <v>15410.976000000002</v>
      </c>
      <c r="DP22" s="16">
        <f t="shared" si="285"/>
        <v>15519.503999999999</v>
      </c>
      <c r="DQ22" s="16">
        <f t="shared" si="285"/>
        <v>27279.287999999997</v>
      </c>
      <c r="DR22" s="16">
        <f t="shared" si="285"/>
        <v>21515.675999999999</v>
      </c>
      <c r="DS22" s="16">
        <f t="shared" si="285"/>
        <v>13445.843999999999</v>
      </c>
      <c r="DT22" s="16">
        <f t="shared" si="285"/>
        <v>8015.5680000000002</v>
      </c>
      <c r="DU22" s="16">
        <f t="shared" si="285"/>
        <v>7848.9</v>
      </c>
      <c r="DV22" s="16">
        <f t="shared" si="285"/>
        <v>4678.3320000000003</v>
      </c>
      <c r="DW22" s="16">
        <f t="shared" si="285"/>
        <v>22128.083999999999</v>
      </c>
      <c r="DX22" s="16">
        <f t="shared" si="285"/>
        <v>22046.687999999998</v>
      </c>
      <c r="DY22" s="16">
        <f t="shared" ref="DY22:FG22" si="286">SUM(DY23:DY27)</f>
        <v>19969.152000000002</v>
      </c>
      <c r="DZ22" s="16">
        <f t="shared" si="286"/>
        <v>5317.8719999999994</v>
      </c>
      <c r="EA22" s="16">
        <f t="shared" si="286"/>
        <v>5810.1239999999998</v>
      </c>
      <c r="EB22" s="16">
        <f t="shared" si="286"/>
        <v>5403.1440000000002</v>
      </c>
      <c r="EC22" s="16">
        <f t="shared" si="286"/>
        <v>4321.74</v>
      </c>
      <c r="ED22" s="16">
        <f t="shared" si="286"/>
        <v>5383.7640000000001</v>
      </c>
      <c r="EE22" s="16">
        <f t="shared" si="286"/>
        <v>6379.8959999999988</v>
      </c>
      <c r="EF22" s="16">
        <f t="shared" si="286"/>
        <v>5383.7640000000001</v>
      </c>
      <c r="EG22" s="16">
        <f t="shared" si="286"/>
        <v>4554.3</v>
      </c>
      <c r="EH22" s="16">
        <f t="shared" si="286"/>
        <v>13585.380000000001</v>
      </c>
      <c r="EI22" s="16">
        <f t="shared" si="286"/>
        <v>5058.18</v>
      </c>
      <c r="EJ22" s="16">
        <f t="shared" si="286"/>
        <v>5476.7880000000005</v>
      </c>
      <c r="EK22" s="16">
        <f t="shared" si="286"/>
        <v>5244.2280000000001</v>
      </c>
      <c r="EL22" s="16">
        <f t="shared" si="286"/>
        <v>5666.7119999999995</v>
      </c>
      <c r="EM22" s="16">
        <f t="shared" si="286"/>
        <v>4639.5720000000001</v>
      </c>
      <c r="EN22" s="16">
        <f t="shared" si="286"/>
        <v>7058.1959999999999</v>
      </c>
      <c r="EO22" s="16">
        <f t="shared" si="286"/>
        <v>3178.3199999999997</v>
      </c>
      <c r="EP22" s="16">
        <f t="shared" si="286"/>
        <v>28496.351999999999</v>
      </c>
      <c r="EQ22" s="16">
        <f t="shared" si="286"/>
        <v>13724.916000000001</v>
      </c>
      <c r="ER22" s="16">
        <f t="shared" si="286"/>
        <v>14806.32</v>
      </c>
      <c r="ES22" s="16">
        <f t="shared" si="286"/>
        <v>16938.12</v>
      </c>
      <c r="ET22" s="16">
        <f t="shared" si="286"/>
        <v>17356.727999999999</v>
      </c>
      <c r="EU22" s="16">
        <f t="shared" si="286"/>
        <v>17457.504000000001</v>
      </c>
      <c r="EV22" s="16">
        <f t="shared" si="286"/>
        <v>17907.12</v>
      </c>
      <c r="EW22" s="16">
        <f t="shared" si="286"/>
        <v>17678.436000000002</v>
      </c>
      <c r="EX22" s="16">
        <f t="shared" si="286"/>
        <v>5872.14</v>
      </c>
      <c r="EY22" s="16">
        <f t="shared" si="286"/>
        <v>5829.5040000000008</v>
      </c>
      <c r="EZ22" s="16">
        <f t="shared" si="286"/>
        <v>5895.3959999999997</v>
      </c>
      <c r="FA22" s="16">
        <f t="shared" si="286"/>
        <v>6031.0559999999996</v>
      </c>
      <c r="FB22" s="16">
        <f t="shared" si="286"/>
        <v>6814.0080000000007</v>
      </c>
      <c r="FC22" s="16">
        <f t="shared" si="286"/>
        <v>5887.6440000000002</v>
      </c>
      <c r="FD22" s="16">
        <f t="shared" si="286"/>
        <v>7922.5439999999999</v>
      </c>
      <c r="FE22" s="16">
        <f t="shared" si="286"/>
        <v>5050.4279999999999</v>
      </c>
      <c r="FF22" s="16">
        <f t="shared" si="286"/>
        <v>24872.292000000001</v>
      </c>
      <c r="FG22" s="16">
        <f t="shared" si="286"/>
        <v>22566.072</v>
      </c>
      <c r="FH22" s="16">
        <f t="shared" ref="FH22:FI22" si="287">SUM(FH23:FH27)</f>
        <v>9263.64</v>
      </c>
      <c r="FI22" s="16">
        <f t="shared" si="287"/>
        <v>9236.5080000000016</v>
      </c>
      <c r="FJ22" s="16">
        <f t="shared" ref="FJ22" si="288">SUM(FJ23:FJ27)</f>
        <v>5182.2119999999995</v>
      </c>
      <c r="FK22" s="16">
        <f t="shared" ref="FK22:FQ22" si="289">SUM(FK23:FK27)</f>
        <v>21980.795999999998</v>
      </c>
      <c r="FL22" s="16">
        <f t="shared" si="289"/>
        <v>17093.16</v>
      </c>
      <c r="FM22" s="16">
        <f t="shared" si="289"/>
        <v>28461.468000000001</v>
      </c>
      <c r="FN22" s="16">
        <f t="shared" si="289"/>
        <v>24267.636000000002</v>
      </c>
      <c r="FO22" s="16">
        <f t="shared" si="289"/>
        <v>5065.9319999999989</v>
      </c>
      <c r="FP22" s="16">
        <f t="shared" si="289"/>
        <v>6015.5519999999997</v>
      </c>
      <c r="FQ22" s="16">
        <f t="shared" si="289"/>
        <v>7957.4279999999999</v>
      </c>
      <c r="FR22" s="12"/>
      <c r="FS22" s="16">
        <v>1.9</v>
      </c>
      <c r="FT22" s="16">
        <f t="shared" ref="FT22" si="290">SUM(FT23:FT27)</f>
        <v>10814.04</v>
      </c>
      <c r="FU22" s="16">
        <f t="shared" ref="FU22:GB22" si="291">SUM(FU23:FU27)</f>
        <v>10574.64</v>
      </c>
      <c r="FV22" s="16">
        <f t="shared" si="291"/>
        <v>9145.08</v>
      </c>
      <c r="FW22" s="16">
        <f t="shared" si="291"/>
        <v>9147.36</v>
      </c>
      <c r="FX22" s="16">
        <f t="shared" si="291"/>
        <v>10526.759999999998</v>
      </c>
      <c r="FY22" s="16">
        <f t="shared" si="291"/>
        <v>2681.2799999999997</v>
      </c>
      <c r="FZ22" s="16">
        <f t="shared" si="291"/>
        <v>3064.32</v>
      </c>
      <c r="GA22" s="16">
        <f t="shared" si="291"/>
        <v>3372.12</v>
      </c>
      <c r="GB22" s="16">
        <f t="shared" si="291"/>
        <v>3269.5200000000004</v>
      </c>
      <c r="GC22" s="16">
        <f t="shared" ref="GC22:GD22" si="292">SUM(GC23:GC27)</f>
        <v>1365.72</v>
      </c>
      <c r="GD22" s="16">
        <f t="shared" si="292"/>
        <v>1383.96</v>
      </c>
      <c r="GE22" s="12"/>
      <c r="GF22" s="32">
        <f t="shared" ref="GF22" si="293">SUM(GF23:GF27)</f>
        <v>5.2099999999999991</v>
      </c>
      <c r="GG22" s="16">
        <f t="shared" ref="GG22:GI22" si="294">SUM(GG23:GG27)</f>
        <v>40763.039999999994</v>
      </c>
      <c r="GH22" s="59">
        <f t="shared" si="294"/>
        <v>1.94</v>
      </c>
      <c r="GI22" s="16">
        <f t="shared" si="294"/>
        <v>12673.632</v>
      </c>
      <c r="GJ22" s="32">
        <f t="shared" ref="GJ22" si="295">SUM(GJ23:GJ27)</f>
        <v>1.94</v>
      </c>
      <c r="GK22" s="16">
        <f t="shared" ref="GK22:GO22" si="296">SUM(GK23:GK27)</f>
        <v>17162.016000000003</v>
      </c>
      <c r="GL22" s="16">
        <f t="shared" si="296"/>
        <v>17003.712</v>
      </c>
      <c r="GM22" s="16">
        <f t="shared" si="296"/>
        <v>16489.223999999998</v>
      </c>
      <c r="GN22" s="16">
        <f t="shared" si="296"/>
        <v>15690.720000000001</v>
      </c>
      <c r="GO22" s="16">
        <f t="shared" si="296"/>
        <v>15674.423999999999</v>
      </c>
      <c r="GP22" s="16">
        <f t="shared" ref="GP22" si="297">SUM(GP23:GP27)</f>
        <v>12280.2</v>
      </c>
      <c r="GQ22" s="12"/>
      <c r="GR22" s="67">
        <f t="shared" ref="GR22" si="298">SUM(GR23:GR27)</f>
        <v>1.61</v>
      </c>
      <c r="GS22" s="16">
        <f t="shared" ref="GS22:IJ22" si="299">SUM(GS23:GS27)</f>
        <v>5529.384</v>
      </c>
      <c r="GT22" s="16">
        <f t="shared" si="299"/>
        <v>7722.2039999999997</v>
      </c>
      <c r="GU22" s="16">
        <f t="shared" si="299"/>
        <v>7710.612000000001</v>
      </c>
      <c r="GV22" s="16">
        <f t="shared" si="299"/>
        <v>7940.52</v>
      </c>
      <c r="GW22" s="16">
        <f t="shared" si="299"/>
        <v>7799.4839999999995</v>
      </c>
      <c r="GX22" s="16">
        <f t="shared" si="299"/>
        <v>3075.7439999999997</v>
      </c>
      <c r="GY22" s="16">
        <f t="shared" si="299"/>
        <v>2946.3</v>
      </c>
      <c r="GZ22" s="16">
        <f t="shared" si="299"/>
        <v>3116.3160000000007</v>
      </c>
      <c r="HA22" s="16">
        <f t="shared" si="299"/>
        <v>3139.5</v>
      </c>
      <c r="HB22" s="16">
        <f t="shared" si="299"/>
        <v>13610.94</v>
      </c>
      <c r="HC22" s="16">
        <f t="shared" si="299"/>
        <v>13363.644</v>
      </c>
      <c r="HD22" s="16">
        <f t="shared" si="299"/>
        <v>14547.96</v>
      </c>
      <c r="HE22" s="16">
        <f t="shared" si="299"/>
        <v>2335.788</v>
      </c>
      <c r="HF22" s="16">
        <f t="shared" si="299"/>
        <v>4661.9160000000002</v>
      </c>
      <c r="HG22" s="16">
        <f t="shared" si="299"/>
        <v>1997.6880000000001</v>
      </c>
      <c r="HH22" s="16">
        <f t="shared" si="299"/>
        <v>2366.7000000000003</v>
      </c>
      <c r="HI22" s="16">
        <f t="shared" si="299"/>
        <v>2596.6080000000002</v>
      </c>
      <c r="HJ22" s="16">
        <f t="shared" si="299"/>
        <v>10938.984</v>
      </c>
      <c r="HK22" s="16">
        <f t="shared" si="299"/>
        <v>5328.4560000000001</v>
      </c>
      <c r="HL22" s="16">
        <f t="shared" si="299"/>
        <v>9064.9439999999995</v>
      </c>
      <c r="HM22" s="16">
        <f t="shared" si="299"/>
        <v>4853.1840000000002</v>
      </c>
      <c r="HN22" s="16">
        <f t="shared" si="299"/>
        <v>10643.387999999999</v>
      </c>
      <c r="HO22" s="16">
        <f t="shared" si="299"/>
        <v>9196.32</v>
      </c>
      <c r="HP22" s="16">
        <f t="shared" si="299"/>
        <v>13885.284000000003</v>
      </c>
      <c r="HQ22" s="16">
        <f t="shared" si="299"/>
        <v>9327.6959999999999</v>
      </c>
      <c r="HR22" s="16">
        <f t="shared" si="299"/>
        <v>10135.272000000001</v>
      </c>
      <c r="HS22" s="16">
        <f t="shared" si="299"/>
        <v>10218.348</v>
      </c>
      <c r="HT22" s="16">
        <f t="shared" si="299"/>
        <v>11033.652</v>
      </c>
      <c r="HU22" s="16">
        <f t="shared" si="299"/>
        <v>10859.772000000001</v>
      </c>
      <c r="HV22" s="16">
        <f t="shared" si="299"/>
        <v>10890.684000000001</v>
      </c>
      <c r="HW22" s="16">
        <f t="shared" si="299"/>
        <v>3935.4839999999999</v>
      </c>
      <c r="HX22" s="16">
        <f t="shared" si="299"/>
        <v>6406.5120000000006</v>
      </c>
      <c r="HY22" s="16">
        <f t="shared" si="299"/>
        <v>9806.8320000000003</v>
      </c>
      <c r="HZ22" s="16">
        <f t="shared" si="299"/>
        <v>4196.3040000000001</v>
      </c>
      <c r="IA22" s="16">
        <f t="shared" si="299"/>
        <v>10427.004000000001</v>
      </c>
      <c r="IB22" s="16">
        <f t="shared" si="299"/>
        <v>14889.924000000001</v>
      </c>
      <c r="IC22" s="16">
        <f t="shared" si="299"/>
        <v>8840.8320000000003</v>
      </c>
      <c r="ID22" s="16">
        <f t="shared" si="299"/>
        <v>8900.7240000000002</v>
      </c>
      <c r="IE22" s="16">
        <f t="shared" si="299"/>
        <v>8844.6959999999999</v>
      </c>
      <c r="IF22" s="16">
        <f t="shared" si="299"/>
        <v>3355.884</v>
      </c>
      <c r="IG22" s="16">
        <f t="shared" si="299"/>
        <v>4526.6760000000004</v>
      </c>
      <c r="IH22" s="16">
        <f t="shared" si="299"/>
        <v>1835.3999999999999</v>
      </c>
      <c r="II22" s="16">
        <f t="shared" si="299"/>
        <v>5338.116</v>
      </c>
      <c r="IJ22" s="16">
        <f t="shared" si="299"/>
        <v>14644.560000000001</v>
      </c>
      <c r="IK22" s="16">
        <f t="shared" ref="IK22:IQ22" si="300">SUM(IK23:IK27)</f>
        <v>10763.172000000002</v>
      </c>
      <c r="IL22" s="16">
        <f t="shared" si="300"/>
        <v>10898.412</v>
      </c>
      <c r="IM22" s="16">
        <f t="shared" si="300"/>
        <v>9928.5479999999989</v>
      </c>
      <c r="IN22" s="16">
        <f t="shared" si="300"/>
        <v>10477.235999999999</v>
      </c>
      <c r="IO22" s="16">
        <f t="shared" si="300"/>
        <v>2368.6320000000001</v>
      </c>
      <c r="IP22" s="16">
        <f t="shared" si="300"/>
        <v>13856.304</v>
      </c>
      <c r="IQ22" s="16">
        <f t="shared" si="300"/>
        <v>10751.58</v>
      </c>
      <c r="IR22" s="12"/>
      <c r="IS22" s="67">
        <f t="shared" ref="IS22" si="301">SUM(IS23:IS27)</f>
        <v>1.53</v>
      </c>
      <c r="IT22" s="16">
        <f t="shared" ref="IT22:IU22" si="302">SUM(IT23:IT27)</f>
        <v>2170.152</v>
      </c>
      <c r="IU22" s="16">
        <f t="shared" si="302"/>
        <v>7384.3919999999998</v>
      </c>
      <c r="IV22" s="67">
        <f t="shared" ref="IV22" si="303">SUM(IV23:IV27)</f>
        <v>2.98</v>
      </c>
      <c r="IW22" s="16">
        <f t="shared" ref="IW22" si="304">SUM(IW23:IW27)</f>
        <v>18709.632000000001</v>
      </c>
      <c r="IX22" s="16">
        <f t="shared" ref="IX22:IY22" si="305">SUM(IX23:IX27)</f>
        <v>1.61</v>
      </c>
      <c r="IY22" s="16">
        <f t="shared" si="305"/>
        <v>16294.488000000001</v>
      </c>
    </row>
    <row r="23" spans="1:259" s="1" customFormat="1" x14ac:dyDescent="0.2">
      <c r="A23" s="92" t="s">
        <v>38</v>
      </c>
      <c r="B23" s="93"/>
      <c r="C23" s="93"/>
      <c r="D23" s="93"/>
      <c r="E23" s="93"/>
      <c r="F23" s="93"/>
      <c r="G23" s="13" t="s">
        <v>4</v>
      </c>
      <c r="H23" s="13">
        <v>1.02</v>
      </c>
      <c r="I23" s="13">
        <f>1.02*12*I35</f>
        <v>8588.8080000000009</v>
      </c>
      <c r="J23" s="13">
        <f t="shared" ref="J23:K23" si="306">1.02*12*J35</f>
        <v>7085.7359999999999</v>
      </c>
      <c r="K23" s="13">
        <f t="shared" si="306"/>
        <v>6831.1440000000002</v>
      </c>
      <c r="L23" s="13">
        <f>1.02*12*L35</f>
        <v>1734.4079999999999</v>
      </c>
      <c r="M23" s="13">
        <f t="shared" ref="M23" si="307">1.02*12*M35</f>
        <v>2472.48</v>
      </c>
      <c r="N23" s="13" t="s">
        <v>4</v>
      </c>
      <c r="O23" s="13">
        <v>1.02</v>
      </c>
      <c r="P23" s="13">
        <f t="shared" ref="P23:Y23" si="308">1.02*12*P35</f>
        <v>1479.816</v>
      </c>
      <c r="Q23" s="13">
        <f t="shared" si="308"/>
        <v>1700.1360000000002</v>
      </c>
      <c r="R23" s="13">
        <f t="shared" si="308"/>
        <v>990.21600000000012</v>
      </c>
      <c r="S23" s="13">
        <f t="shared" si="308"/>
        <v>1000.008</v>
      </c>
      <c r="T23" s="13">
        <f t="shared" si="308"/>
        <v>1000.008</v>
      </c>
      <c r="U23" s="13">
        <f t="shared" si="308"/>
        <v>988.99199999999996</v>
      </c>
      <c r="V23" s="13">
        <f t="shared" si="308"/>
        <v>969.40800000000002</v>
      </c>
      <c r="W23" s="13">
        <f t="shared" si="308"/>
        <v>7056.36</v>
      </c>
      <c r="X23" s="13">
        <f t="shared" si="308"/>
        <v>987.76800000000003</v>
      </c>
      <c r="Y23" s="13">
        <f t="shared" si="308"/>
        <v>944.928</v>
      </c>
      <c r="Z23" s="13">
        <f t="shared" ref="Z23:AH23" si="309">1.02*12*Z35</f>
        <v>3213</v>
      </c>
      <c r="AA23" s="13">
        <f t="shared" si="309"/>
        <v>4867.848</v>
      </c>
      <c r="AB23" s="13">
        <f t="shared" si="309"/>
        <v>6337.8719999999994</v>
      </c>
      <c r="AC23" s="13">
        <f t="shared" si="309"/>
        <v>4944.96</v>
      </c>
      <c r="AD23" s="13">
        <f t="shared" si="309"/>
        <v>4271.76</v>
      </c>
      <c r="AE23" s="13">
        <f t="shared" si="309"/>
        <v>2228.904</v>
      </c>
      <c r="AF23" s="13">
        <f t="shared" si="309"/>
        <v>5168.9520000000002</v>
      </c>
      <c r="AG23" s="13">
        <f t="shared" si="309"/>
        <v>6368.4719999999998</v>
      </c>
      <c r="AH23" s="13">
        <f t="shared" si="309"/>
        <v>986.54399999999998</v>
      </c>
      <c r="AI23" s="13">
        <f t="shared" ref="AI23:AU23" si="310">1.02*12*AI35</f>
        <v>5246.0640000000003</v>
      </c>
      <c r="AJ23" s="13">
        <f t="shared" si="310"/>
        <v>6519.0240000000003</v>
      </c>
      <c r="AK23" s="13">
        <f t="shared" si="310"/>
        <v>1526.328</v>
      </c>
      <c r="AL23" s="13">
        <f t="shared" si="310"/>
        <v>3758.9040000000005</v>
      </c>
      <c r="AM23" s="13">
        <f t="shared" si="310"/>
        <v>1869.048</v>
      </c>
      <c r="AN23" s="13">
        <f t="shared" si="310"/>
        <v>1820.088</v>
      </c>
      <c r="AO23" s="13">
        <f t="shared" si="310"/>
        <v>1850.6879999999999</v>
      </c>
      <c r="AP23" s="13">
        <f t="shared" si="310"/>
        <v>1888.6320000000001</v>
      </c>
      <c r="AQ23" s="13">
        <f t="shared" si="310"/>
        <v>1855.5840000000001</v>
      </c>
      <c r="AR23" s="13">
        <f t="shared" si="310"/>
        <v>1867.8240000000001</v>
      </c>
      <c r="AS23" s="13">
        <f t="shared" si="310"/>
        <v>1853.1360000000002</v>
      </c>
      <c r="AT23" s="13">
        <f t="shared" si="310"/>
        <v>1859.2560000000001</v>
      </c>
      <c r="AU23" s="13">
        <f t="shared" si="310"/>
        <v>2924.136</v>
      </c>
      <c r="AV23" s="13">
        <f t="shared" ref="AV23:BI23" si="311">1.02*12*AV35</f>
        <v>1664.64</v>
      </c>
      <c r="AW23" s="13">
        <f t="shared" si="311"/>
        <v>2413.7280000000001</v>
      </c>
      <c r="AX23" s="13">
        <f t="shared" si="311"/>
        <v>1778.4720000000002</v>
      </c>
      <c r="AY23" s="13">
        <f t="shared" si="311"/>
        <v>1975.5360000000001</v>
      </c>
      <c r="AZ23" s="13">
        <f t="shared" si="311"/>
        <v>1674.4320000000002</v>
      </c>
      <c r="BA23" s="13">
        <f t="shared" si="311"/>
        <v>1707.48</v>
      </c>
      <c r="BB23" s="13">
        <f t="shared" si="311"/>
        <v>1620.576</v>
      </c>
      <c r="BC23" s="13">
        <f t="shared" si="311"/>
        <v>1734.4079999999999</v>
      </c>
      <c r="BD23" s="13">
        <f t="shared" si="311"/>
        <v>1709.9279999999999</v>
      </c>
      <c r="BE23" s="13">
        <f t="shared" si="311"/>
        <v>1302.336</v>
      </c>
      <c r="BF23" s="13">
        <f t="shared" si="311"/>
        <v>1702.5840000000001</v>
      </c>
      <c r="BG23" s="13">
        <f t="shared" si="311"/>
        <v>1684.2239999999999</v>
      </c>
      <c r="BH23" s="13">
        <f t="shared" si="311"/>
        <v>1572.84</v>
      </c>
      <c r="BI23" s="13">
        <f t="shared" si="311"/>
        <v>1705.0320000000002</v>
      </c>
      <c r="BJ23" s="13">
        <f t="shared" ref="BJ23:DX23" si="312">1.02*12*BJ35</f>
        <v>2022.048</v>
      </c>
      <c r="BK23" s="13">
        <f t="shared" si="312"/>
        <v>1793.16</v>
      </c>
      <c r="BL23" s="13">
        <f t="shared" si="312"/>
        <v>1755.2160000000001</v>
      </c>
      <c r="BM23" s="13">
        <f t="shared" si="312"/>
        <v>1532.4480000000001</v>
      </c>
      <c r="BN23" s="13">
        <f t="shared" si="312"/>
        <v>1018.3680000000001</v>
      </c>
      <c r="BO23" s="13">
        <f t="shared" si="312"/>
        <v>1518.9839999999999</v>
      </c>
      <c r="BP23" s="13">
        <f t="shared" si="312"/>
        <v>1596.096</v>
      </c>
      <c r="BQ23" s="13">
        <f t="shared" si="312"/>
        <v>1744.2</v>
      </c>
      <c r="BR23" s="13">
        <f t="shared" si="312"/>
        <v>1997.568</v>
      </c>
      <c r="BS23" s="13">
        <f t="shared" si="312"/>
        <v>2004.9120000000003</v>
      </c>
      <c r="BT23" s="13">
        <f t="shared" si="312"/>
        <v>1669.5360000000001</v>
      </c>
      <c r="BU23" s="13">
        <f t="shared" si="312"/>
        <v>1708.704</v>
      </c>
      <c r="BV23" s="13">
        <f t="shared" si="312"/>
        <v>2559.384</v>
      </c>
      <c r="BW23" s="13">
        <f t="shared" si="312"/>
        <v>1717.2720000000002</v>
      </c>
      <c r="BX23" s="13">
        <f t="shared" si="312"/>
        <v>6734.4480000000003</v>
      </c>
      <c r="BY23" s="13">
        <f t="shared" si="312"/>
        <v>1012.248</v>
      </c>
      <c r="BZ23" s="13">
        <f t="shared" si="312"/>
        <v>908.20800000000008</v>
      </c>
      <c r="CA23" s="13">
        <f t="shared" si="312"/>
        <v>1353.7439999999999</v>
      </c>
      <c r="CB23" s="13">
        <f t="shared" si="312"/>
        <v>957.16800000000001</v>
      </c>
      <c r="CC23" s="13">
        <f t="shared" si="312"/>
        <v>968.18399999999997</v>
      </c>
      <c r="CD23" s="13">
        <f t="shared" si="312"/>
        <v>982.87199999999996</v>
      </c>
      <c r="CE23" s="13">
        <f t="shared" si="312"/>
        <v>7096.7519999999995</v>
      </c>
      <c r="CF23" s="13">
        <f t="shared" si="312"/>
        <v>7222.8240000000005</v>
      </c>
      <c r="CG23" s="13">
        <f t="shared" si="312"/>
        <v>4000.0320000000002</v>
      </c>
      <c r="CH23" s="13">
        <f t="shared" si="312"/>
        <v>4222.8</v>
      </c>
      <c r="CI23" s="13">
        <f t="shared" si="312"/>
        <v>1989</v>
      </c>
      <c r="CJ23" s="13">
        <f t="shared" si="312"/>
        <v>977.97600000000011</v>
      </c>
      <c r="CK23" s="13">
        <f t="shared" si="312"/>
        <v>995.11199999999997</v>
      </c>
      <c r="CL23" s="13">
        <f t="shared" si="312"/>
        <v>1009.8000000000001</v>
      </c>
      <c r="CM23" s="13">
        <f t="shared" si="312"/>
        <v>2004.9120000000003</v>
      </c>
      <c r="CN23" s="13">
        <f t="shared" si="312"/>
        <v>1998.7920000000001</v>
      </c>
      <c r="CO23" s="13">
        <f t="shared" si="312"/>
        <v>1165.248</v>
      </c>
      <c r="CP23" s="13">
        <f t="shared" si="312"/>
        <v>1968.1920000000002</v>
      </c>
      <c r="CQ23" s="13">
        <f t="shared" si="312"/>
        <v>1341.5039999999999</v>
      </c>
      <c r="CR23" s="13">
        <f t="shared" si="312"/>
        <v>6390.5040000000008</v>
      </c>
      <c r="CS23" s="13">
        <f t="shared" si="312"/>
        <v>2258.2800000000002</v>
      </c>
      <c r="CT23" s="13">
        <f t="shared" si="312"/>
        <v>1286.424</v>
      </c>
      <c r="CU23" s="13">
        <f t="shared" si="312"/>
        <v>1145.664</v>
      </c>
      <c r="CV23" s="13">
        <f t="shared" si="312"/>
        <v>1805.4</v>
      </c>
      <c r="CW23" s="13">
        <f t="shared" si="312"/>
        <v>2494.5120000000002</v>
      </c>
      <c r="CX23" s="13">
        <f t="shared" si="312"/>
        <v>2631.6</v>
      </c>
      <c r="CY23" s="13">
        <f t="shared" si="312"/>
        <v>2877.6239999999998</v>
      </c>
      <c r="CZ23" s="13">
        <f t="shared" si="312"/>
        <v>1869.048</v>
      </c>
      <c r="DA23" s="13">
        <f t="shared" si="312"/>
        <v>1897.2</v>
      </c>
      <c r="DB23" s="13">
        <f t="shared" si="312"/>
        <v>856.80000000000007</v>
      </c>
      <c r="DC23" s="13">
        <f t="shared" si="312"/>
        <v>835.99199999999996</v>
      </c>
      <c r="DD23" s="13">
        <f t="shared" si="312"/>
        <v>1380.672</v>
      </c>
      <c r="DE23" s="13">
        <f t="shared" si="312"/>
        <v>932.6880000000001</v>
      </c>
      <c r="DF23" s="13">
        <f t="shared" si="312"/>
        <v>4066.1280000000002</v>
      </c>
      <c r="DG23" s="13">
        <f t="shared" si="312"/>
        <v>4962.0959999999995</v>
      </c>
      <c r="DH23" s="13">
        <f t="shared" si="312"/>
        <v>5692.8240000000005</v>
      </c>
      <c r="DI23" s="13">
        <f t="shared" si="312"/>
        <v>5729.5440000000008</v>
      </c>
      <c r="DJ23" s="13">
        <f t="shared" si="312"/>
        <v>1362.3119999999999</v>
      </c>
      <c r="DK23" s="13">
        <f t="shared" si="312"/>
        <v>5511.6720000000005</v>
      </c>
      <c r="DL23" s="13">
        <f t="shared" si="312"/>
        <v>7131.0240000000003</v>
      </c>
      <c r="DM23" s="13">
        <f t="shared" si="312"/>
        <v>7120.0080000000007</v>
      </c>
      <c r="DN23" s="13">
        <f t="shared" si="312"/>
        <v>7257.0959999999995</v>
      </c>
      <c r="DO23" s="13">
        <f t="shared" si="312"/>
        <v>4866.6240000000007</v>
      </c>
      <c r="DP23" s="13">
        <f t="shared" si="312"/>
        <v>4900.8959999999997</v>
      </c>
      <c r="DQ23" s="13">
        <f t="shared" si="312"/>
        <v>8614.5119999999988</v>
      </c>
      <c r="DR23" s="13">
        <f t="shared" si="312"/>
        <v>6794.424</v>
      </c>
      <c r="DS23" s="13">
        <f t="shared" si="312"/>
        <v>4246.0559999999996</v>
      </c>
      <c r="DT23" s="13">
        <f t="shared" si="312"/>
        <v>2531.232</v>
      </c>
      <c r="DU23" s="13">
        <f t="shared" si="312"/>
        <v>2478.6</v>
      </c>
      <c r="DV23" s="13">
        <f t="shared" si="312"/>
        <v>1477.3680000000002</v>
      </c>
      <c r="DW23" s="13">
        <f t="shared" si="312"/>
        <v>6987.8159999999998</v>
      </c>
      <c r="DX23" s="13">
        <f t="shared" si="312"/>
        <v>6962.1119999999992</v>
      </c>
      <c r="DY23" s="13">
        <f t="shared" ref="DY23:FG23" si="313">1.02*12*DY35</f>
        <v>6306.0480000000007</v>
      </c>
      <c r="DZ23" s="13">
        <f t="shared" si="313"/>
        <v>1679.328</v>
      </c>
      <c r="EA23" s="13">
        <f t="shared" si="313"/>
        <v>1834.7760000000001</v>
      </c>
      <c r="EB23" s="13">
        <f t="shared" si="313"/>
        <v>1706.2560000000001</v>
      </c>
      <c r="EC23" s="13">
        <f t="shared" si="313"/>
        <v>1364.76</v>
      </c>
      <c r="ED23" s="13">
        <f t="shared" si="313"/>
        <v>1700.1360000000002</v>
      </c>
      <c r="EE23" s="13">
        <f t="shared" si="313"/>
        <v>2014.704</v>
      </c>
      <c r="EF23" s="13">
        <f t="shared" si="313"/>
        <v>1700.1360000000002</v>
      </c>
      <c r="EG23" s="13">
        <f t="shared" si="313"/>
        <v>1438.2</v>
      </c>
      <c r="EH23" s="13">
        <f t="shared" si="313"/>
        <v>4290.12</v>
      </c>
      <c r="EI23" s="13">
        <f t="shared" si="313"/>
        <v>1597.32</v>
      </c>
      <c r="EJ23" s="13">
        <f t="shared" si="313"/>
        <v>1729.5120000000002</v>
      </c>
      <c r="EK23" s="13">
        <f t="shared" si="313"/>
        <v>1656.0720000000001</v>
      </c>
      <c r="EL23" s="13">
        <f t="shared" si="313"/>
        <v>1789.4879999999998</v>
      </c>
      <c r="EM23" s="13">
        <f t="shared" si="313"/>
        <v>1465.1280000000002</v>
      </c>
      <c r="EN23" s="13">
        <f t="shared" si="313"/>
        <v>2228.904</v>
      </c>
      <c r="EO23" s="13">
        <f t="shared" si="313"/>
        <v>1003.6800000000001</v>
      </c>
      <c r="EP23" s="13">
        <f t="shared" si="313"/>
        <v>8998.848</v>
      </c>
      <c r="EQ23" s="13">
        <f t="shared" si="313"/>
        <v>4334.1840000000002</v>
      </c>
      <c r="ER23" s="13">
        <f t="shared" si="313"/>
        <v>4675.68</v>
      </c>
      <c r="ES23" s="13">
        <f t="shared" si="313"/>
        <v>5348.88</v>
      </c>
      <c r="ET23" s="13">
        <f t="shared" si="313"/>
        <v>5481.0720000000001</v>
      </c>
      <c r="EU23" s="13">
        <f t="shared" si="313"/>
        <v>5512.8959999999997</v>
      </c>
      <c r="EV23" s="13">
        <f t="shared" si="313"/>
        <v>5654.88</v>
      </c>
      <c r="EW23" s="13">
        <f t="shared" si="313"/>
        <v>5582.6640000000007</v>
      </c>
      <c r="EX23" s="13">
        <f t="shared" si="313"/>
        <v>1854.3600000000001</v>
      </c>
      <c r="EY23" s="13">
        <f t="shared" si="313"/>
        <v>1840.8960000000002</v>
      </c>
      <c r="EZ23" s="13">
        <f t="shared" si="313"/>
        <v>1861.704</v>
      </c>
      <c r="FA23" s="13">
        <f t="shared" si="313"/>
        <v>1904.5439999999999</v>
      </c>
      <c r="FB23" s="13">
        <f t="shared" si="313"/>
        <v>2151.7920000000004</v>
      </c>
      <c r="FC23" s="13">
        <f t="shared" si="313"/>
        <v>1859.2560000000001</v>
      </c>
      <c r="FD23" s="13">
        <f t="shared" si="313"/>
        <v>2501.8560000000002</v>
      </c>
      <c r="FE23" s="13">
        <f t="shared" si="313"/>
        <v>1594.8720000000001</v>
      </c>
      <c r="FF23" s="13">
        <f t="shared" si="313"/>
        <v>7854.4080000000004</v>
      </c>
      <c r="FG23" s="13">
        <f t="shared" si="313"/>
        <v>7126.1280000000006</v>
      </c>
      <c r="FH23" s="13">
        <f t="shared" ref="FH23:FI23" si="314">1.02*12*FH35</f>
        <v>2925.36</v>
      </c>
      <c r="FI23" s="13">
        <f t="shared" si="314"/>
        <v>2916.7920000000004</v>
      </c>
      <c r="FJ23" s="13">
        <f t="shared" ref="FJ23" si="315">1.02*12*FJ35</f>
        <v>1636.4879999999998</v>
      </c>
      <c r="FK23" s="13">
        <f t="shared" ref="FK23:FQ23" si="316">1.02*12*FK35</f>
        <v>6941.3040000000001</v>
      </c>
      <c r="FL23" s="13">
        <f t="shared" si="316"/>
        <v>5397.84</v>
      </c>
      <c r="FM23" s="13">
        <f t="shared" si="316"/>
        <v>8987.8320000000003</v>
      </c>
      <c r="FN23" s="13">
        <f t="shared" si="316"/>
        <v>7663.4640000000009</v>
      </c>
      <c r="FO23" s="13">
        <f t="shared" si="316"/>
        <v>1599.7679999999998</v>
      </c>
      <c r="FP23" s="13">
        <f t="shared" si="316"/>
        <v>1899.6479999999999</v>
      </c>
      <c r="FQ23" s="13">
        <f t="shared" si="316"/>
        <v>2512.8720000000003</v>
      </c>
      <c r="FR23" s="13" t="s">
        <v>4</v>
      </c>
      <c r="FS23" s="13">
        <v>1.02</v>
      </c>
      <c r="FT23" s="13">
        <f t="shared" ref="FT23" si="317">1.02*12*FT35</f>
        <v>5805.4319999999998</v>
      </c>
      <c r="FU23" s="13">
        <f t="shared" ref="FU23:GB23" si="318">1.02*12*FU35</f>
        <v>5676.9120000000003</v>
      </c>
      <c r="FV23" s="13">
        <f t="shared" si="318"/>
        <v>4909.4639999999999</v>
      </c>
      <c r="FW23" s="13">
        <f t="shared" si="318"/>
        <v>4910.6880000000001</v>
      </c>
      <c r="FX23" s="13">
        <f t="shared" si="318"/>
        <v>5651.2079999999996</v>
      </c>
      <c r="FY23" s="13">
        <f t="shared" si="318"/>
        <v>1439.424</v>
      </c>
      <c r="FZ23" s="13">
        <f t="shared" si="318"/>
        <v>1645.056</v>
      </c>
      <c r="GA23" s="13">
        <f t="shared" si="318"/>
        <v>1810.296</v>
      </c>
      <c r="GB23" s="13">
        <f t="shared" si="318"/>
        <v>1755.2160000000001</v>
      </c>
      <c r="GC23" s="13">
        <f t="shared" ref="GC23:GD23" si="319">1.02*12*GC35</f>
        <v>733.17600000000004</v>
      </c>
      <c r="GD23" s="13">
        <f t="shared" si="319"/>
        <v>742.96800000000007</v>
      </c>
      <c r="GE23" s="13" t="s">
        <v>4</v>
      </c>
      <c r="GF23" s="31">
        <v>1.1499999999999999</v>
      </c>
      <c r="GG23" s="13">
        <f>1.15*12*GG35</f>
        <v>8997.5999999999985</v>
      </c>
      <c r="GH23" s="57">
        <v>1.02</v>
      </c>
      <c r="GI23" s="13">
        <f t="shared" ref="GI23" si="320">1.02*12*GI35</f>
        <v>6663.4560000000001</v>
      </c>
      <c r="GJ23" s="31">
        <v>1.02</v>
      </c>
      <c r="GK23" s="13">
        <f t="shared" ref="GK23:GL23" si="321">1.02*12*GK35</f>
        <v>9023.3280000000013</v>
      </c>
      <c r="GL23" s="13">
        <f t="shared" si="321"/>
        <v>8940.0959999999995</v>
      </c>
      <c r="GM23" s="13">
        <f t="shared" ref="GM23:GO23" si="322">1.02*12*GM35</f>
        <v>8669.5919999999987</v>
      </c>
      <c r="GN23" s="13">
        <f t="shared" si="322"/>
        <v>8249.76</v>
      </c>
      <c r="GO23" s="13">
        <f t="shared" si="322"/>
        <v>8241.1919999999991</v>
      </c>
      <c r="GP23" s="13">
        <f t="shared" ref="GP23" si="323">1.02*12*GP35</f>
        <v>6456.6</v>
      </c>
      <c r="GQ23" s="13" t="s">
        <v>4</v>
      </c>
      <c r="GR23" s="66">
        <v>1.02</v>
      </c>
      <c r="GS23" s="13">
        <f t="shared" ref="GS23:IJ23" si="324">1.02*12*GS35</f>
        <v>3503.0879999999997</v>
      </c>
      <c r="GT23" s="13">
        <f t="shared" si="324"/>
        <v>4892.3279999999995</v>
      </c>
      <c r="GU23" s="13">
        <f t="shared" si="324"/>
        <v>4884.9840000000004</v>
      </c>
      <c r="GV23" s="13">
        <f t="shared" si="324"/>
        <v>5030.6400000000003</v>
      </c>
      <c r="GW23" s="13">
        <f t="shared" si="324"/>
        <v>4941.2879999999996</v>
      </c>
      <c r="GX23" s="13">
        <f t="shared" si="324"/>
        <v>1948.6079999999999</v>
      </c>
      <c r="GY23" s="13">
        <f t="shared" si="324"/>
        <v>1866.6000000000001</v>
      </c>
      <c r="GZ23" s="13">
        <f t="shared" si="324"/>
        <v>1974.3120000000001</v>
      </c>
      <c r="HA23" s="13">
        <f t="shared" si="324"/>
        <v>1989</v>
      </c>
      <c r="HB23" s="13">
        <f t="shared" si="324"/>
        <v>8623.08</v>
      </c>
      <c r="HC23" s="13">
        <f t="shared" si="324"/>
        <v>8466.4080000000013</v>
      </c>
      <c r="HD23" s="13">
        <f t="shared" si="324"/>
        <v>9216.7199999999993</v>
      </c>
      <c r="HE23" s="13">
        <f t="shared" si="324"/>
        <v>1479.816</v>
      </c>
      <c r="HF23" s="13">
        <f t="shared" si="324"/>
        <v>2953.5120000000002</v>
      </c>
      <c r="HG23" s="13">
        <f t="shared" si="324"/>
        <v>1265.616</v>
      </c>
      <c r="HH23" s="13">
        <f t="shared" si="324"/>
        <v>1499.4</v>
      </c>
      <c r="HI23" s="13">
        <f t="shared" si="324"/>
        <v>1645.056</v>
      </c>
      <c r="HJ23" s="13">
        <f t="shared" si="324"/>
        <v>6930.2880000000005</v>
      </c>
      <c r="HK23" s="13">
        <f t="shared" si="324"/>
        <v>3375.7920000000004</v>
      </c>
      <c r="HL23" s="13">
        <f t="shared" si="324"/>
        <v>5743.0079999999998</v>
      </c>
      <c r="HM23" s="13">
        <f t="shared" si="324"/>
        <v>3074.6880000000001</v>
      </c>
      <c r="HN23" s="13">
        <f t="shared" si="324"/>
        <v>6743.0159999999996</v>
      </c>
      <c r="HO23" s="13">
        <f t="shared" si="324"/>
        <v>5826.24</v>
      </c>
      <c r="HP23" s="13">
        <f t="shared" si="324"/>
        <v>8796.8880000000008</v>
      </c>
      <c r="HQ23" s="13">
        <f t="shared" si="324"/>
        <v>5909.4720000000007</v>
      </c>
      <c r="HR23" s="13">
        <f t="shared" si="324"/>
        <v>6421.1040000000003</v>
      </c>
      <c r="HS23" s="13">
        <f t="shared" si="324"/>
        <v>6473.7359999999999</v>
      </c>
      <c r="HT23" s="13">
        <f t="shared" si="324"/>
        <v>6990.2640000000001</v>
      </c>
      <c r="HU23" s="13">
        <f t="shared" si="324"/>
        <v>6880.1040000000003</v>
      </c>
      <c r="HV23" s="13">
        <f t="shared" si="324"/>
        <v>6899.688000000001</v>
      </c>
      <c r="HW23" s="13">
        <f t="shared" si="324"/>
        <v>2493.288</v>
      </c>
      <c r="HX23" s="13">
        <f t="shared" si="324"/>
        <v>4058.7840000000006</v>
      </c>
      <c r="HY23" s="13">
        <f t="shared" si="324"/>
        <v>6213.0240000000003</v>
      </c>
      <c r="HZ23" s="13">
        <f t="shared" si="324"/>
        <v>2658.5279999999998</v>
      </c>
      <c r="IA23" s="13">
        <f t="shared" si="324"/>
        <v>6605.9280000000008</v>
      </c>
      <c r="IB23" s="13">
        <f t="shared" si="324"/>
        <v>9433.3680000000004</v>
      </c>
      <c r="IC23" s="13">
        <f t="shared" si="324"/>
        <v>5601.0240000000003</v>
      </c>
      <c r="ID23" s="13">
        <f t="shared" si="324"/>
        <v>5638.9679999999998</v>
      </c>
      <c r="IE23" s="13">
        <f t="shared" si="324"/>
        <v>5603.4720000000007</v>
      </c>
      <c r="IF23" s="13">
        <f t="shared" si="324"/>
        <v>2126.0879999999997</v>
      </c>
      <c r="IG23" s="13">
        <f t="shared" si="324"/>
        <v>2867.8320000000003</v>
      </c>
      <c r="IH23" s="13">
        <f t="shared" si="324"/>
        <v>1162.8</v>
      </c>
      <c r="II23" s="13">
        <f t="shared" si="324"/>
        <v>3381.9120000000003</v>
      </c>
      <c r="IJ23" s="13">
        <f t="shared" si="324"/>
        <v>9277.92</v>
      </c>
      <c r="IK23" s="13">
        <f t="shared" ref="IK23:IQ23" si="325">1.02*12*IK35</f>
        <v>6818.9040000000005</v>
      </c>
      <c r="IL23" s="13">
        <f t="shared" si="325"/>
        <v>6904.5840000000007</v>
      </c>
      <c r="IM23" s="13">
        <f t="shared" si="325"/>
        <v>6290.1359999999995</v>
      </c>
      <c r="IN23" s="13">
        <f t="shared" si="325"/>
        <v>6637.7519999999995</v>
      </c>
      <c r="IO23" s="13">
        <f t="shared" si="325"/>
        <v>1500.624</v>
      </c>
      <c r="IP23" s="13">
        <f t="shared" si="325"/>
        <v>8778.5280000000002</v>
      </c>
      <c r="IQ23" s="13">
        <f t="shared" si="325"/>
        <v>6811.56</v>
      </c>
      <c r="IR23" s="13" t="s">
        <v>4</v>
      </c>
      <c r="IS23" s="66">
        <v>1.02</v>
      </c>
      <c r="IT23" s="13">
        <f t="shared" ref="IT23:IU23" si="326">1.02*12*IT35</f>
        <v>1446.768</v>
      </c>
      <c r="IU23" s="13">
        <f t="shared" si="326"/>
        <v>4922.9279999999999</v>
      </c>
      <c r="IV23" s="66">
        <v>1.1499999999999999</v>
      </c>
      <c r="IW23" s="13">
        <f>1.15*12*IW35</f>
        <v>7220.16</v>
      </c>
      <c r="IX23" s="13">
        <v>1.02</v>
      </c>
      <c r="IY23" s="13">
        <f>1.02*12*IY35</f>
        <v>10323.216</v>
      </c>
    </row>
    <row r="24" spans="1:259" s="1" customFormat="1" ht="25.5" customHeight="1" x14ac:dyDescent="0.2">
      <c r="A24" s="92" t="s">
        <v>28</v>
      </c>
      <c r="B24" s="93"/>
      <c r="C24" s="93"/>
      <c r="D24" s="93"/>
      <c r="E24" s="93"/>
      <c r="F24" s="93"/>
      <c r="G24" s="13" t="s">
        <v>3</v>
      </c>
      <c r="H24" s="13">
        <v>0</v>
      </c>
      <c r="I24" s="13">
        <f>0*1242*I35</f>
        <v>0</v>
      </c>
      <c r="J24" s="13">
        <f t="shared" ref="J24:K24" si="327">0*1242*J35</f>
        <v>0</v>
      </c>
      <c r="K24" s="13">
        <f t="shared" si="327"/>
        <v>0</v>
      </c>
      <c r="L24" s="13">
        <f>0*1242*L35</f>
        <v>0</v>
      </c>
      <c r="M24" s="13">
        <f t="shared" ref="M24" si="328">0*1242*M35</f>
        <v>0</v>
      </c>
      <c r="N24" s="13" t="s">
        <v>3</v>
      </c>
      <c r="O24" s="13">
        <v>0</v>
      </c>
      <c r="P24" s="13">
        <f>0*12*P35</f>
        <v>0</v>
      </c>
      <c r="Q24" s="13">
        <f t="shared" ref="Q24:Y24" si="329">0*12*Q35</f>
        <v>0</v>
      </c>
      <c r="R24" s="13">
        <f t="shared" si="329"/>
        <v>0</v>
      </c>
      <c r="S24" s="13">
        <f t="shared" si="329"/>
        <v>0</v>
      </c>
      <c r="T24" s="13">
        <f t="shared" si="329"/>
        <v>0</v>
      </c>
      <c r="U24" s="13">
        <f t="shared" si="329"/>
        <v>0</v>
      </c>
      <c r="V24" s="13">
        <f t="shared" si="329"/>
        <v>0</v>
      </c>
      <c r="W24" s="13">
        <f t="shared" si="329"/>
        <v>0</v>
      </c>
      <c r="X24" s="13">
        <f t="shared" si="329"/>
        <v>0</v>
      </c>
      <c r="Y24" s="13">
        <f t="shared" si="329"/>
        <v>0</v>
      </c>
      <c r="Z24" s="13">
        <f t="shared" ref="Z24" si="330">0*12*Z35</f>
        <v>0</v>
      </c>
      <c r="AA24" s="13">
        <f>0*12*AA35</f>
        <v>0</v>
      </c>
      <c r="AB24" s="13">
        <f t="shared" ref="AB24:AJ24" si="331">0*12*AB35</f>
        <v>0</v>
      </c>
      <c r="AC24" s="13">
        <f t="shared" si="331"/>
        <v>0</v>
      </c>
      <c r="AD24" s="13">
        <f t="shared" si="331"/>
        <v>0</v>
      </c>
      <c r="AE24" s="13">
        <f t="shared" si="331"/>
        <v>0</v>
      </c>
      <c r="AF24" s="13">
        <f t="shared" si="331"/>
        <v>0</v>
      </c>
      <c r="AG24" s="13">
        <f t="shared" si="331"/>
        <v>0</v>
      </c>
      <c r="AH24" s="13">
        <f t="shared" si="331"/>
        <v>0</v>
      </c>
      <c r="AI24" s="13">
        <f t="shared" si="331"/>
        <v>0</v>
      </c>
      <c r="AJ24" s="13">
        <f t="shared" si="331"/>
        <v>0</v>
      </c>
      <c r="AK24" s="13">
        <f>0*12*AK35</f>
        <v>0</v>
      </c>
      <c r="AL24" s="13">
        <f t="shared" ref="AL24:AX24" si="332">0*12*AL35</f>
        <v>0</v>
      </c>
      <c r="AM24" s="13">
        <f t="shared" si="332"/>
        <v>0</v>
      </c>
      <c r="AN24" s="13">
        <f t="shared" si="332"/>
        <v>0</v>
      </c>
      <c r="AO24" s="13">
        <f t="shared" si="332"/>
        <v>0</v>
      </c>
      <c r="AP24" s="13">
        <f t="shared" si="332"/>
        <v>0</v>
      </c>
      <c r="AQ24" s="13">
        <f t="shared" si="332"/>
        <v>0</v>
      </c>
      <c r="AR24" s="13">
        <f t="shared" si="332"/>
        <v>0</v>
      </c>
      <c r="AS24" s="13">
        <f t="shared" si="332"/>
        <v>0</v>
      </c>
      <c r="AT24" s="13">
        <f t="shared" si="332"/>
        <v>0</v>
      </c>
      <c r="AU24" s="13">
        <f t="shared" si="332"/>
        <v>0</v>
      </c>
      <c r="AV24" s="13">
        <f t="shared" si="332"/>
        <v>0</v>
      </c>
      <c r="AW24" s="13">
        <f t="shared" si="332"/>
        <v>0</v>
      </c>
      <c r="AX24" s="13">
        <f t="shared" si="332"/>
        <v>0</v>
      </c>
      <c r="AY24" s="13">
        <f>0*12*AY35</f>
        <v>0</v>
      </c>
      <c r="AZ24" s="13">
        <f t="shared" ref="AZ24:BJ24" si="333">0*12*AZ35</f>
        <v>0</v>
      </c>
      <c r="BA24" s="13">
        <f t="shared" si="333"/>
        <v>0</v>
      </c>
      <c r="BB24" s="13">
        <f t="shared" si="333"/>
        <v>0</v>
      </c>
      <c r="BC24" s="13">
        <f t="shared" si="333"/>
        <v>0</v>
      </c>
      <c r="BD24" s="13">
        <f t="shared" si="333"/>
        <v>0</v>
      </c>
      <c r="BE24" s="13">
        <f t="shared" si="333"/>
        <v>0</v>
      </c>
      <c r="BF24" s="13">
        <f t="shared" si="333"/>
        <v>0</v>
      </c>
      <c r="BG24" s="13">
        <f t="shared" si="333"/>
        <v>0</v>
      </c>
      <c r="BH24" s="13">
        <f t="shared" si="333"/>
        <v>0</v>
      </c>
      <c r="BI24" s="13">
        <f t="shared" si="333"/>
        <v>0</v>
      </c>
      <c r="BJ24" s="13">
        <f t="shared" si="333"/>
        <v>0</v>
      </c>
      <c r="BK24" s="13">
        <f>0*12*BK35</f>
        <v>0</v>
      </c>
      <c r="BL24" s="13">
        <f t="shared" ref="BL24:BW24" si="334">0*12*BL35</f>
        <v>0</v>
      </c>
      <c r="BM24" s="13">
        <f t="shared" si="334"/>
        <v>0</v>
      </c>
      <c r="BN24" s="13">
        <f t="shared" si="334"/>
        <v>0</v>
      </c>
      <c r="BO24" s="13">
        <f t="shared" si="334"/>
        <v>0</v>
      </c>
      <c r="BP24" s="13">
        <f t="shared" si="334"/>
        <v>0</v>
      </c>
      <c r="BQ24" s="13">
        <f t="shared" si="334"/>
        <v>0</v>
      </c>
      <c r="BR24" s="13">
        <f t="shared" si="334"/>
        <v>0</v>
      </c>
      <c r="BS24" s="13">
        <f t="shared" si="334"/>
        <v>0</v>
      </c>
      <c r="BT24" s="13">
        <f t="shared" si="334"/>
        <v>0</v>
      </c>
      <c r="BU24" s="13">
        <f t="shared" si="334"/>
        <v>0</v>
      </c>
      <c r="BV24" s="13">
        <f t="shared" si="334"/>
        <v>0</v>
      </c>
      <c r="BW24" s="13">
        <f t="shared" si="334"/>
        <v>0</v>
      </c>
      <c r="BX24" s="13">
        <f>0*12*BX35</f>
        <v>0</v>
      </c>
      <c r="BY24" s="13">
        <f t="shared" ref="BY24:DI24" si="335">0*12*BY35</f>
        <v>0</v>
      </c>
      <c r="BZ24" s="13">
        <f t="shared" si="335"/>
        <v>0</v>
      </c>
      <c r="CA24" s="13">
        <f t="shared" si="335"/>
        <v>0</v>
      </c>
      <c r="CB24" s="13">
        <f t="shared" si="335"/>
        <v>0</v>
      </c>
      <c r="CC24" s="13">
        <f t="shared" si="335"/>
        <v>0</v>
      </c>
      <c r="CD24" s="13">
        <f t="shared" si="335"/>
        <v>0</v>
      </c>
      <c r="CE24" s="13">
        <f>0*12*CE35</f>
        <v>0</v>
      </c>
      <c r="CF24" s="13">
        <f t="shared" ref="CF24:CR24" si="336">0*12*CF35</f>
        <v>0</v>
      </c>
      <c r="CG24" s="13">
        <f t="shared" si="336"/>
        <v>0</v>
      </c>
      <c r="CH24" s="13">
        <f t="shared" si="336"/>
        <v>0</v>
      </c>
      <c r="CI24" s="13">
        <f t="shared" si="336"/>
        <v>0</v>
      </c>
      <c r="CJ24" s="13">
        <f t="shared" si="336"/>
        <v>0</v>
      </c>
      <c r="CK24" s="13">
        <f t="shared" si="336"/>
        <v>0</v>
      </c>
      <c r="CL24" s="13">
        <f t="shared" si="336"/>
        <v>0</v>
      </c>
      <c r="CM24" s="13">
        <f t="shared" si="336"/>
        <v>0</v>
      </c>
      <c r="CN24" s="13">
        <f t="shared" si="336"/>
        <v>0</v>
      </c>
      <c r="CO24" s="13">
        <f t="shared" si="336"/>
        <v>0</v>
      </c>
      <c r="CP24" s="13">
        <f t="shared" si="336"/>
        <v>0</v>
      </c>
      <c r="CQ24" s="13">
        <f t="shared" si="336"/>
        <v>0</v>
      </c>
      <c r="CR24" s="13">
        <f t="shared" si="336"/>
        <v>0</v>
      </c>
      <c r="CS24" s="13">
        <f>0*12*CS35</f>
        <v>0</v>
      </c>
      <c r="CT24" s="13">
        <f t="shared" ref="CT24:CY24" si="337">0*12*CT35</f>
        <v>0</v>
      </c>
      <c r="CU24" s="13">
        <f t="shared" si="337"/>
        <v>0</v>
      </c>
      <c r="CV24" s="13">
        <f t="shared" si="337"/>
        <v>0</v>
      </c>
      <c r="CW24" s="13">
        <f t="shared" si="337"/>
        <v>0</v>
      </c>
      <c r="CX24" s="13">
        <f t="shared" si="337"/>
        <v>0</v>
      </c>
      <c r="CY24" s="13">
        <f t="shared" si="337"/>
        <v>0</v>
      </c>
      <c r="CZ24" s="13">
        <f>0*12*CZ35</f>
        <v>0</v>
      </c>
      <c r="DA24" s="13">
        <f t="shared" ref="DA24:DF24" si="338">0*12*DA35</f>
        <v>0</v>
      </c>
      <c r="DB24" s="13">
        <f t="shared" si="338"/>
        <v>0</v>
      </c>
      <c r="DC24" s="13">
        <f t="shared" si="338"/>
        <v>0</v>
      </c>
      <c r="DD24" s="13">
        <f t="shared" si="338"/>
        <v>0</v>
      </c>
      <c r="DE24" s="13">
        <f t="shared" si="338"/>
        <v>0</v>
      </c>
      <c r="DF24" s="13">
        <f t="shared" si="338"/>
        <v>0</v>
      </c>
      <c r="DG24" s="13">
        <f t="shared" si="335"/>
        <v>0</v>
      </c>
      <c r="DH24" s="13">
        <f t="shared" si="335"/>
        <v>0</v>
      </c>
      <c r="DI24" s="13">
        <f t="shared" si="335"/>
        <v>0</v>
      </c>
      <c r="DJ24" s="13">
        <f t="shared" ref="DJ24:DO24" si="339">0*12*DJ35</f>
        <v>0</v>
      </c>
      <c r="DK24" s="13">
        <f t="shared" si="339"/>
        <v>0</v>
      </c>
      <c r="DL24" s="13">
        <f t="shared" si="339"/>
        <v>0</v>
      </c>
      <c r="DM24" s="13">
        <f t="shared" si="339"/>
        <v>0</v>
      </c>
      <c r="DN24" s="13">
        <f t="shared" si="339"/>
        <v>0</v>
      </c>
      <c r="DO24" s="13">
        <f t="shared" si="339"/>
        <v>0</v>
      </c>
      <c r="DP24" s="13">
        <f>0*12*DP35</f>
        <v>0</v>
      </c>
      <c r="DQ24" s="13">
        <f t="shared" ref="DQ24:EA24" si="340">0*12*DQ35</f>
        <v>0</v>
      </c>
      <c r="DR24" s="13">
        <f t="shared" si="340"/>
        <v>0</v>
      </c>
      <c r="DS24" s="13">
        <f t="shared" si="340"/>
        <v>0</v>
      </c>
      <c r="DT24" s="13">
        <f t="shared" si="340"/>
        <v>0</v>
      </c>
      <c r="DU24" s="13">
        <f t="shared" si="340"/>
        <v>0</v>
      </c>
      <c r="DV24" s="13">
        <f t="shared" si="340"/>
        <v>0</v>
      </c>
      <c r="DW24" s="13">
        <f t="shared" si="340"/>
        <v>0</v>
      </c>
      <c r="DX24" s="13">
        <f t="shared" si="340"/>
        <v>0</v>
      </c>
      <c r="DY24" s="13">
        <f t="shared" si="340"/>
        <v>0</v>
      </c>
      <c r="DZ24" s="13">
        <f t="shared" si="340"/>
        <v>0</v>
      </c>
      <c r="EA24" s="13">
        <f t="shared" si="340"/>
        <v>0</v>
      </c>
      <c r="EB24" s="13">
        <f>0*12*EB35</f>
        <v>0</v>
      </c>
      <c r="EC24" s="13">
        <f t="shared" ref="EC24:EM24" si="341">0*12*EC35</f>
        <v>0</v>
      </c>
      <c r="ED24" s="13">
        <f t="shared" si="341"/>
        <v>0</v>
      </c>
      <c r="EE24" s="13">
        <f t="shared" si="341"/>
        <v>0</v>
      </c>
      <c r="EF24" s="13">
        <f t="shared" si="341"/>
        <v>0</v>
      </c>
      <c r="EG24" s="13">
        <f t="shared" si="341"/>
        <v>0</v>
      </c>
      <c r="EH24" s="13">
        <f t="shared" si="341"/>
        <v>0</v>
      </c>
      <c r="EI24" s="13">
        <f t="shared" si="341"/>
        <v>0</v>
      </c>
      <c r="EJ24" s="13">
        <f t="shared" si="341"/>
        <v>0</v>
      </c>
      <c r="EK24" s="13">
        <f t="shared" si="341"/>
        <v>0</v>
      </c>
      <c r="EL24" s="13">
        <f t="shared" si="341"/>
        <v>0</v>
      </c>
      <c r="EM24" s="13">
        <f t="shared" si="341"/>
        <v>0</v>
      </c>
      <c r="EN24" s="13">
        <f t="shared" ref="EN24:EU24" si="342">0*12*EN35</f>
        <v>0</v>
      </c>
      <c r="EO24" s="13">
        <f t="shared" si="342"/>
        <v>0</v>
      </c>
      <c r="EP24" s="13">
        <f t="shared" si="342"/>
        <v>0</v>
      </c>
      <c r="EQ24" s="13">
        <f t="shared" si="342"/>
        <v>0</v>
      </c>
      <c r="ER24" s="13">
        <f t="shared" si="342"/>
        <v>0</v>
      </c>
      <c r="ES24" s="13">
        <f t="shared" si="342"/>
        <v>0</v>
      </c>
      <c r="ET24" s="13">
        <f t="shared" si="342"/>
        <v>0</v>
      </c>
      <c r="EU24" s="13">
        <f t="shared" si="342"/>
        <v>0</v>
      </c>
      <c r="EV24" s="13">
        <f>0*12*EV35</f>
        <v>0</v>
      </c>
      <c r="EW24" s="13">
        <f t="shared" ref="EW24:FE24" si="343">0*12*EW35</f>
        <v>0</v>
      </c>
      <c r="EX24" s="13">
        <f t="shared" si="343"/>
        <v>0</v>
      </c>
      <c r="EY24" s="13">
        <f t="shared" si="343"/>
        <v>0</v>
      </c>
      <c r="EZ24" s="13">
        <f t="shared" si="343"/>
        <v>0</v>
      </c>
      <c r="FA24" s="13">
        <f t="shared" si="343"/>
        <v>0</v>
      </c>
      <c r="FB24" s="13">
        <f t="shared" si="343"/>
        <v>0</v>
      </c>
      <c r="FC24" s="13">
        <f t="shared" si="343"/>
        <v>0</v>
      </c>
      <c r="FD24" s="13">
        <f t="shared" si="343"/>
        <v>0</v>
      </c>
      <c r="FE24" s="13">
        <f t="shared" si="343"/>
        <v>0</v>
      </c>
      <c r="FF24" s="13">
        <f>0*12*FF35</f>
        <v>0</v>
      </c>
      <c r="FG24" s="13">
        <f t="shared" ref="FG24:FH24" si="344">0*12*FG35</f>
        <v>0</v>
      </c>
      <c r="FH24" s="13">
        <f t="shared" si="344"/>
        <v>0</v>
      </c>
      <c r="FI24" s="13">
        <f t="shared" ref="FI24:FJ24" si="345">0*12*FI35</f>
        <v>0</v>
      </c>
      <c r="FJ24" s="13">
        <f t="shared" si="345"/>
        <v>0</v>
      </c>
      <c r="FK24" s="13">
        <f t="shared" ref="FK24" si="346">0*12*FK35</f>
        <v>0</v>
      </c>
      <c r="FL24" s="13">
        <f t="shared" ref="FL24:FQ24" si="347">0*12*FL35</f>
        <v>0</v>
      </c>
      <c r="FM24" s="13">
        <f t="shared" si="347"/>
        <v>0</v>
      </c>
      <c r="FN24" s="13">
        <f t="shared" si="347"/>
        <v>0</v>
      </c>
      <c r="FO24" s="13">
        <f t="shared" si="347"/>
        <v>0</v>
      </c>
      <c r="FP24" s="13">
        <f t="shared" si="347"/>
        <v>0</v>
      </c>
      <c r="FQ24" s="13">
        <f t="shared" si="347"/>
        <v>0</v>
      </c>
      <c r="FR24" s="13" t="s">
        <v>3</v>
      </c>
      <c r="FS24" s="13">
        <v>0</v>
      </c>
      <c r="FT24" s="13">
        <f t="shared" ref="FT24" si="348">0*12*FT35</f>
        <v>0</v>
      </c>
      <c r="FU24" s="13">
        <f t="shared" ref="FU24:GB24" si="349">0*12*FU35</f>
        <v>0</v>
      </c>
      <c r="FV24" s="13">
        <f t="shared" si="349"/>
        <v>0</v>
      </c>
      <c r="FW24" s="13">
        <f t="shared" si="349"/>
        <v>0</v>
      </c>
      <c r="FX24" s="13">
        <f t="shared" si="349"/>
        <v>0</v>
      </c>
      <c r="FY24" s="13">
        <f t="shared" si="349"/>
        <v>0</v>
      </c>
      <c r="FZ24" s="13">
        <f t="shared" si="349"/>
        <v>0</v>
      </c>
      <c r="GA24" s="13">
        <f t="shared" si="349"/>
        <v>0</v>
      </c>
      <c r="GB24" s="13">
        <f t="shared" si="349"/>
        <v>0</v>
      </c>
      <c r="GC24" s="13">
        <f t="shared" ref="GC24:GD24" si="350">0*12*GC35</f>
        <v>0</v>
      </c>
      <c r="GD24" s="13">
        <f t="shared" si="350"/>
        <v>0</v>
      </c>
      <c r="GE24" s="13" t="s">
        <v>3</v>
      </c>
      <c r="GF24" s="31">
        <v>0</v>
      </c>
      <c r="GG24" s="13">
        <f t="shared" ref="GG24" si="351">0*12*GG35</f>
        <v>0</v>
      </c>
      <c r="GH24" s="57">
        <f t="shared" ref="GH24" si="352">0*1242*GH35</f>
        <v>0</v>
      </c>
      <c r="GI24" s="13">
        <f t="shared" ref="GI24" si="353">0*1242*GI35</f>
        <v>0</v>
      </c>
      <c r="GJ24" s="31">
        <v>0</v>
      </c>
      <c r="GK24" s="13">
        <f t="shared" ref="GK24:GL24" si="354">0*1242*GK35</f>
        <v>0</v>
      </c>
      <c r="GL24" s="13">
        <f t="shared" si="354"/>
        <v>0</v>
      </c>
      <c r="GM24" s="13">
        <f t="shared" ref="GM24:GO24" si="355">0*1242*GM35</f>
        <v>0</v>
      </c>
      <c r="GN24" s="13">
        <f t="shared" si="355"/>
        <v>0</v>
      </c>
      <c r="GO24" s="13">
        <f t="shared" si="355"/>
        <v>0</v>
      </c>
      <c r="GP24" s="13">
        <f t="shared" ref="GP24" si="356">0*1242*GP35</f>
        <v>0</v>
      </c>
      <c r="GQ24" s="13" t="s">
        <v>3</v>
      </c>
      <c r="GR24" s="66">
        <v>0</v>
      </c>
      <c r="GS24" s="13">
        <f t="shared" ref="GS24:GU24" si="357">0*12*GS35</f>
        <v>0</v>
      </c>
      <c r="GT24" s="13">
        <f t="shared" si="357"/>
        <v>0</v>
      </c>
      <c r="GU24" s="13">
        <f t="shared" si="357"/>
        <v>0</v>
      </c>
      <c r="GV24" s="13">
        <f t="shared" ref="GV24:HB24" si="358">0*12*GV35</f>
        <v>0</v>
      </c>
      <c r="GW24" s="13">
        <f t="shared" si="358"/>
        <v>0</v>
      </c>
      <c r="GX24" s="13">
        <f t="shared" si="358"/>
        <v>0</v>
      </c>
      <c r="GY24" s="13">
        <f t="shared" si="358"/>
        <v>0</v>
      </c>
      <c r="GZ24" s="13">
        <f t="shared" si="358"/>
        <v>0</v>
      </c>
      <c r="HA24" s="13">
        <f t="shared" si="358"/>
        <v>0</v>
      </c>
      <c r="HB24" s="13">
        <f t="shared" si="358"/>
        <v>0</v>
      </c>
      <c r="HC24" s="13">
        <f t="shared" ref="HC24:HM24" si="359">0*12*HC35</f>
        <v>0</v>
      </c>
      <c r="HD24" s="13">
        <f t="shared" si="359"/>
        <v>0</v>
      </c>
      <c r="HE24" s="13">
        <f t="shared" si="359"/>
        <v>0</v>
      </c>
      <c r="HF24" s="13">
        <f t="shared" si="359"/>
        <v>0</v>
      </c>
      <c r="HG24" s="13">
        <f t="shared" si="359"/>
        <v>0</v>
      </c>
      <c r="HH24" s="13">
        <f t="shared" si="359"/>
        <v>0</v>
      </c>
      <c r="HI24" s="13">
        <f t="shared" si="359"/>
        <v>0</v>
      </c>
      <c r="HJ24" s="13">
        <f t="shared" si="359"/>
        <v>0</v>
      </c>
      <c r="HK24" s="13">
        <f t="shared" si="359"/>
        <v>0</v>
      </c>
      <c r="HL24" s="13">
        <f t="shared" si="359"/>
        <v>0</v>
      </c>
      <c r="HM24" s="13">
        <f t="shared" si="359"/>
        <v>0</v>
      </c>
      <c r="HN24" s="13">
        <f>0*12*HN35</f>
        <v>0</v>
      </c>
      <c r="HO24" s="13">
        <f t="shared" ref="HO24:HU24" si="360">0*12*HO35</f>
        <v>0</v>
      </c>
      <c r="HP24" s="13">
        <f t="shared" si="360"/>
        <v>0</v>
      </c>
      <c r="HQ24" s="13">
        <f t="shared" si="360"/>
        <v>0</v>
      </c>
      <c r="HR24" s="13">
        <f t="shared" si="360"/>
        <v>0</v>
      </c>
      <c r="HS24" s="13">
        <f t="shared" si="360"/>
        <v>0</v>
      </c>
      <c r="HT24" s="13">
        <f t="shared" si="360"/>
        <v>0</v>
      </c>
      <c r="HU24" s="13">
        <f t="shared" si="360"/>
        <v>0</v>
      </c>
      <c r="HV24" s="13">
        <f t="shared" ref="HV24:HY24" si="361">0*12*HV35</f>
        <v>0</v>
      </c>
      <c r="HW24" s="13">
        <f t="shared" si="361"/>
        <v>0</v>
      </c>
      <c r="HX24" s="13">
        <f t="shared" si="361"/>
        <v>0</v>
      </c>
      <c r="HY24" s="13">
        <f t="shared" si="361"/>
        <v>0</v>
      </c>
      <c r="HZ24" s="13">
        <f>0*12*HZ35</f>
        <v>0</v>
      </c>
      <c r="IA24" s="13">
        <f t="shared" ref="IA24:IE24" si="362">0*12*IA35</f>
        <v>0</v>
      </c>
      <c r="IB24" s="13">
        <f t="shared" si="362"/>
        <v>0</v>
      </c>
      <c r="IC24" s="13">
        <f t="shared" si="362"/>
        <v>0</v>
      </c>
      <c r="ID24" s="13">
        <f t="shared" si="362"/>
        <v>0</v>
      </c>
      <c r="IE24" s="13">
        <f t="shared" si="362"/>
        <v>0</v>
      </c>
      <c r="IF24" s="13">
        <f t="shared" ref="IF24:II24" si="363">0*12*IF35</f>
        <v>0</v>
      </c>
      <c r="IG24" s="13">
        <f t="shared" si="363"/>
        <v>0</v>
      </c>
      <c r="IH24" s="13">
        <f t="shared" si="363"/>
        <v>0</v>
      </c>
      <c r="II24" s="13">
        <f t="shared" si="363"/>
        <v>0</v>
      </c>
      <c r="IJ24" s="13">
        <f t="shared" ref="IJ24:IQ24" si="364">0*12*IJ35</f>
        <v>0</v>
      </c>
      <c r="IK24" s="13">
        <f t="shared" si="364"/>
        <v>0</v>
      </c>
      <c r="IL24" s="13">
        <f t="shared" si="364"/>
        <v>0</v>
      </c>
      <c r="IM24" s="13">
        <f t="shared" si="364"/>
        <v>0</v>
      </c>
      <c r="IN24" s="13">
        <f t="shared" si="364"/>
        <v>0</v>
      </c>
      <c r="IO24" s="13">
        <f t="shared" si="364"/>
        <v>0</v>
      </c>
      <c r="IP24" s="13">
        <f t="shared" si="364"/>
        <v>0</v>
      </c>
      <c r="IQ24" s="13">
        <f t="shared" si="364"/>
        <v>0</v>
      </c>
      <c r="IR24" s="13" t="s">
        <v>3</v>
      </c>
      <c r="IS24" s="66">
        <v>0</v>
      </c>
      <c r="IT24" s="13">
        <f t="shared" ref="IT24:IU24" si="365">0*12*IT35</f>
        <v>0</v>
      </c>
      <c r="IU24" s="13">
        <f t="shared" si="365"/>
        <v>0</v>
      </c>
      <c r="IV24" s="66">
        <v>0</v>
      </c>
      <c r="IW24" s="13">
        <f t="shared" ref="IW24" si="366">0*12*IW35</f>
        <v>0</v>
      </c>
      <c r="IX24" s="13">
        <f t="shared" ref="IX24" si="367">0*1242*IX35</f>
        <v>0</v>
      </c>
      <c r="IY24" s="13">
        <f>0*1242*IY35</f>
        <v>0</v>
      </c>
    </row>
    <row r="25" spans="1:259" s="1" customFormat="1" ht="25.5" customHeight="1" x14ac:dyDescent="0.2">
      <c r="A25" s="92" t="s">
        <v>29</v>
      </c>
      <c r="B25" s="92"/>
      <c r="C25" s="92"/>
      <c r="D25" s="92"/>
      <c r="E25" s="92"/>
      <c r="F25" s="92"/>
      <c r="G25" s="13" t="s">
        <v>8</v>
      </c>
      <c r="H25" s="13">
        <v>0</v>
      </c>
      <c r="I25" s="13">
        <f>0*12*I35</f>
        <v>0</v>
      </c>
      <c r="J25" s="13">
        <f t="shared" ref="J25:K25" si="368">0*12*J35</f>
        <v>0</v>
      </c>
      <c r="K25" s="13">
        <f t="shared" si="368"/>
        <v>0</v>
      </c>
      <c r="L25" s="13">
        <f>0*12*L35</f>
        <v>0</v>
      </c>
      <c r="M25" s="13">
        <f t="shared" ref="M25" si="369">0*12*M35</f>
        <v>0</v>
      </c>
      <c r="N25" s="13" t="s">
        <v>8</v>
      </c>
      <c r="O25" s="13">
        <v>0</v>
      </c>
      <c r="P25" s="13">
        <f t="shared" ref="P25:Y25" si="370">0*12*P35</f>
        <v>0</v>
      </c>
      <c r="Q25" s="13">
        <f t="shared" si="370"/>
        <v>0</v>
      </c>
      <c r="R25" s="13">
        <f t="shared" si="370"/>
        <v>0</v>
      </c>
      <c r="S25" s="13">
        <f t="shared" si="370"/>
        <v>0</v>
      </c>
      <c r="T25" s="13">
        <f t="shared" si="370"/>
        <v>0</v>
      </c>
      <c r="U25" s="13">
        <f t="shared" si="370"/>
        <v>0</v>
      </c>
      <c r="V25" s="13">
        <f t="shared" si="370"/>
        <v>0</v>
      </c>
      <c r="W25" s="13">
        <f t="shared" si="370"/>
        <v>0</v>
      </c>
      <c r="X25" s="13">
        <f t="shared" si="370"/>
        <v>0</v>
      </c>
      <c r="Y25" s="13">
        <f t="shared" si="370"/>
        <v>0</v>
      </c>
      <c r="Z25" s="13">
        <f t="shared" ref="Z25:AH25" si="371">0*12*Z35</f>
        <v>0</v>
      </c>
      <c r="AA25" s="13">
        <f t="shared" si="371"/>
        <v>0</v>
      </c>
      <c r="AB25" s="13">
        <f t="shared" si="371"/>
        <v>0</v>
      </c>
      <c r="AC25" s="13">
        <f t="shared" si="371"/>
        <v>0</v>
      </c>
      <c r="AD25" s="13">
        <f t="shared" si="371"/>
        <v>0</v>
      </c>
      <c r="AE25" s="13">
        <f t="shared" si="371"/>
        <v>0</v>
      </c>
      <c r="AF25" s="13">
        <f t="shared" si="371"/>
        <v>0</v>
      </c>
      <c r="AG25" s="13">
        <f t="shared" si="371"/>
        <v>0</v>
      </c>
      <c r="AH25" s="13">
        <f t="shared" si="371"/>
        <v>0</v>
      </c>
      <c r="AI25" s="13">
        <f t="shared" ref="AI25:AU25" si="372">0*12*AI35</f>
        <v>0</v>
      </c>
      <c r="AJ25" s="13">
        <f t="shared" si="372"/>
        <v>0</v>
      </c>
      <c r="AK25" s="13">
        <f t="shared" si="372"/>
        <v>0</v>
      </c>
      <c r="AL25" s="13">
        <f t="shared" si="372"/>
        <v>0</v>
      </c>
      <c r="AM25" s="13">
        <f t="shared" si="372"/>
        <v>0</v>
      </c>
      <c r="AN25" s="13">
        <f t="shared" si="372"/>
        <v>0</v>
      </c>
      <c r="AO25" s="13">
        <f t="shared" si="372"/>
        <v>0</v>
      </c>
      <c r="AP25" s="13">
        <f t="shared" si="372"/>
        <v>0</v>
      </c>
      <c r="AQ25" s="13">
        <f t="shared" si="372"/>
        <v>0</v>
      </c>
      <c r="AR25" s="13">
        <f t="shared" si="372"/>
        <v>0</v>
      </c>
      <c r="AS25" s="13">
        <f t="shared" si="372"/>
        <v>0</v>
      </c>
      <c r="AT25" s="13">
        <f t="shared" si="372"/>
        <v>0</v>
      </c>
      <c r="AU25" s="13">
        <f t="shared" si="372"/>
        <v>0</v>
      </c>
      <c r="AV25" s="13">
        <f t="shared" ref="AV25:BI25" si="373">0*12*AV35</f>
        <v>0</v>
      </c>
      <c r="AW25" s="13">
        <f t="shared" si="373"/>
        <v>0</v>
      </c>
      <c r="AX25" s="13">
        <f t="shared" si="373"/>
        <v>0</v>
      </c>
      <c r="AY25" s="13">
        <f t="shared" si="373"/>
        <v>0</v>
      </c>
      <c r="AZ25" s="13">
        <f t="shared" si="373"/>
        <v>0</v>
      </c>
      <c r="BA25" s="13">
        <f t="shared" si="373"/>
        <v>0</v>
      </c>
      <c r="BB25" s="13">
        <f t="shared" si="373"/>
        <v>0</v>
      </c>
      <c r="BC25" s="13">
        <f t="shared" si="373"/>
        <v>0</v>
      </c>
      <c r="BD25" s="13">
        <f t="shared" si="373"/>
        <v>0</v>
      </c>
      <c r="BE25" s="13">
        <f t="shared" si="373"/>
        <v>0</v>
      </c>
      <c r="BF25" s="13">
        <f t="shared" si="373"/>
        <v>0</v>
      </c>
      <c r="BG25" s="13">
        <f t="shared" si="373"/>
        <v>0</v>
      </c>
      <c r="BH25" s="13">
        <f t="shared" si="373"/>
        <v>0</v>
      </c>
      <c r="BI25" s="13">
        <f t="shared" si="373"/>
        <v>0</v>
      </c>
      <c r="BJ25" s="13">
        <f t="shared" ref="BJ25:DX25" si="374">0*12*BJ35</f>
        <v>0</v>
      </c>
      <c r="BK25" s="13">
        <f t="shared" si="374"/>
        <v>0</v>
      </c>
      <c r="BL25" s="13">
        <f t="shared" si="374"/>
        <v>0</v>
      </c>
      <c r="BM25" s="13">
        <f t="shared" si="374"/>
        <v>0</v>
      </c>
      <c r="BN25" s="13">
        <f t="shared" si="374"/>
        <v>0</v>
      </c>
      <c r="BO25" s="13">
        <f t="shared" si="374"/>
        <v>0</v>
      </c>
      <c r="BP25" s="13">
        <f t="shared" si="374"/>
        <v>0</v>
      </c>
      <c r="BQ25" s="13">
        <f t="shared" si="374"/>
        <v>0</v>
      </c>
      <c r="BR25" s="13">
        <f t="shared" si="374"/>
        <v>0</v>
      </c>
      <c r="BS25" s="13">
        <f t="shared" si="374"/>
        <v>0</v>
      </c>
      <c r="BT25" s="13">
        <f t="shared" si="374"/>
        <v>0</v>
      </c>
      <c r="BU25" s="13">
        <f t="shared" si="374"/>
        <v>0</v>
      </c>
      <c r="BV25" s="13">
        <f t="shared" si="374"/>
        <v>0</v>
      </c>
      <c r="BW25" s="13">
        <f t="shared" si="374"/>
        <v>0</v>
      </c>
      <c r="BX25" s="13">
        <f t="shared" si="374"/>
        <v>0</v>
      </c>
      <c r="BY25" s="13">
        <f t="shared" si="374"/>
        <v>0</v>
      </c>
      <c r="BZ25" s="13">
        <f t="shared" si="374"/>
        <v>0</v>
      </c>
      <c r="CA25" s="13">
        <f t="shared" si="374"/>
        <v>0</v>
      </c>
      <c r="CB25" s="13">
        <f t="shared" si="374"/>
        <v>0</v>
      </c>
      <c r="CC25" s="13">
        <f t="shared" si="374"/>
        <v>0</v>
      </c>
      <c r="CD25" s="13">
        <f t="shared" si="374"/>
        <v>0</v>
      </c>
      <c r="CE25" s="13">
        <f t="shared" si="374"/>
        <v>0</v>
      </c>
      <c r="CF25" s="13">
        <f t="shared" si="374"/>
        <v>0</v>
      </c>
      <c r="CG25" s="13">
        <f t="shared" si="374"/>
        <v>0</v>
      </c>
      <c r="CH25" s="13">
        <f t="shared" si="374"/>
        <v>0</v>
      </c>
      <c r="CI25" s="13">
        <f t="shared" si="374"/>
        <v>0</v>
      </c>
      <c r="CJ25" s="13">
        <f t="shared" si="374"/>
        <v>0</v>
      </c>
      <c r="CK25" s="13">
        <f t="shared" si="374"/>
        <v>0</v>
      </c>
      <c r="CL25" s="13">
        <f t="shared" si="374"/>
        <v>0</v>
      </c>
      <c r="CM25" s="13">
        <f t="shared" si="374"/>
        <v>0</v>
      </c>
      <c r="CN25" s="13">
        <f t="shared" si="374"/>
        <v>0</v>
      </c>
      <c r="CO25" s="13">
        <f t="shared" si="374"/>
        <v>0</v>
      </c>
      <c r="CP25" s="13">
        <f t="shared" si="374"/>
        <v>0</v>
      </c>
      <c r="CQ25" s="13">
        <f t="shared" si="374"/>
        <v>0</v>
      </c>
      <c r="CR25" s="13">
        <f t="shared" si="374"/>
        <v>0</v>
      </c>
      <c r="CS25" s="13">
        <f t="shared" si="374"/>
        <v>0</v>
      </c>
      <c r="CT25" s="13">
        <f t="shared" si="374"/>
        <v>0</v>
      </c>
      <c r="CU25" s="13">
        <f t="shared" si="374"/>
        <v>0</v>
      </c>
      <c r="CV25" s="13">
        <f t="shared" si="374"/>
        <v>0</v>
      </c>
      <c r="CW25" s="13">
        <f t="shared" si="374"/>
        <v>0</v>
      </c>
      <c r="CX25" s="13">
        <f t="shared" si="374"/>
        <v>0</v>
      </c>
      <c r="CY25" s="13">
        <f t="shared" si="374"/>
        <v>0</v>
      </c>
      <c r="CZ25" s="13">
        <f t="shared" si="374"/>
        <v>0</v>
      </c>
      <c r="DA25" s="13">
        <f t="shared" si="374"/>
        <v>0</v>
      </c>
      <c r="DB25" s="13">
        <f t="shared" si="374"/>
        <v>0</v>
      </c>
      <c r="DC25" s="13">
        <f t="shared" si="374"/>
        <v>0</v>
      </c>
      <c r="DD25" s="13">
        <f t="shared" si="374"/>
        <v>0</v>
      </c>
      <c r="DE25" s="13">
        <f t="shared" si="374"/>
        <v>0</v>
      </c>
      <c r="DF25" s="13">
        <f t="shared" si="374"/>
        <v>0</v>
      </c>
      <c r="DG25" s="13">
        <f t="shared" si="374"/>
        <v>0</v>
      </c>
      <c r="DH25" s="13">
        <f t="shared" si="374"/>
        <v>0</v>
      </c>
      <c r="DI25" s="13">
        <f t="shared" si="374"/>
        <v>0</v>
      </c>
      <c r="DJ25" s="13">
        <f t="shared" si="374"/>
        <v>0</v>
      </c>
      <c r="DK25" s="13">
        <f t="shared" si="374"/>
        <v>0</v>
      </c>
      <c r="DL25" s="13">
        <f t="shared" si="374"/>
        <v>0</v>
      </c>
      <c r="DM25" s="13">
        <f t="shared" si="374"/>
        <v>0</v>
      </c>
      <c r="DN25" s="13">
        <f t="shared" si="374"/>
        <v>0</v>
      </c>
      <c r="DO25" s="13">
        <f t="shared" si="374"/>
        <v>0</v>
      </c>
      <c r="DP25" s="13">
        <f t="shared" si="374"/>
        <v>0</v>
      </c>
      <c r="DQ25" s="13">
        <f t="shared" si="374"/>
        <v>0</v>
      </c>
      <c r="DR25" s="13">
        <f t="shared" si="374"/>
        <v>0</v>
      </c>
      <c r="DS25" s="13">
        <f t="shared" si="374"/>
        <v>0</v>
      </c>
      <c r="DT25" s="13">
        <f t="shared" si="374"/>
        <v>0</v>
      </c>
      <c r="DU25" s="13">
        <f t="shared" si="374"/>
        <v>0</v>
      </c>
      <c r="DV25" s="13">
        <f t="shared" si="374"/>
        <v>0</v>
      </c>
      <c r="DW25" s="13">
        <f t="shared" si="374"/>
        <v>0</v>
      </c>
      <c r="DX25" s="13">
        <f t="shared" si="374"/>
        <v>0</v>
      </c>
      <c r="DY25" s="13">
        <f t="shared" ref="DY25:FG25" si="375">0*12*DY35</f>
        <v>0</v>
      </c>
      <c r="DZ25" s="13">
        <f t="shared" si="375"/>
        <v>0</v>
      </c>
      <c r="EA25" s="13">
        <f t="shared" si="375"/>
        <v>0</v>
      </c>
      <c r="EB25" s="13">
        <f t="shared" si="375"/>
        <v>0</v>
      </c>
      <c r="EC25" s="13">
        <f t="shared" si="375"/>
        <v>0</v>
      </c>
      <c r="ED25" s="13">
        <f t="shared" si="375"/>
        <v>0</v>
      </c>
      <c r="EE25" s="13">
        <f t="shared" si="375"/>
        <v>0</v>
      </c>
      <c r="EF25" s="13">
        <f t="shared" si="375"/>
        <v>0</v>
      </c>
      <c r="EG25" s="13">
        <f t="shared" si="375"/>
        <v>0</v>
      </c>
      <c r="EH25" s="13">
        <f t="shared" si="375"/>
        <v>0</v>
      </c>
      <c r="EI25" s="13">
        <f t="shared" si="375"/>
        <v>0</v>
      </c>
      <c r="EJ25" s="13">
        <f t="shared" si="375"/>
        <v>0</v>
      </c>
      <c r="EK25" s="13">
        <f t="shared" si="375"/>
        <v>0</v>
      </c>
      <c r="EL25" s="13">
        <f t="shared" si="375"/>
        <v>0</v>
      </c>
      <c r="EM25" s="13">
        <f t="shared" si="375"/>
        <v>0</v>
      </c>
      <c r="EN25" s="13">
        <f t="shared" si="375"/>
        <v>0</v>
      </c>
      <c r="EO25" s="13">
        <f t="shared" si="375"/>
        <v>0</v>
      </c>
      <c r="EP25" s="13">
        <f t="shared" si="375"/>
        <v>0</v>
      </c>
      <c r="EQ25" s="13">
        <f t="shared" si="375"/>
        <v>0</v>
      </c>
      <c r="ER25" s="13">
        <f t="shared" si="375"/>
        <v>0</v>
      </c>
      <c r="ES25" s="13">
        <f t="shared" si="375"/>
        <v>0</v>
      </c>
      <c r="ET25" s="13">
        <f t="shared" si="375"/>
        <v>0</v>
      </c>
      <c r="EU25" s="13">
        <f t="shared" si="375"/>
        <v>0</v>
      </c>
      <c r="EV25" s="13">
        <f t="shared" si="375"/>
        <v>0</v>
      </c>
      <c r="EW25" s="13">
        <f t="shared" si="375"/>
        <v>0</v>
      </c>
      <c r="EX25" s="13">
        <f t="shared" si="375"/>
        <v>0</v>
      </c>
      <c r="EY25" s="13">
        <f t="shared" si="375"/>
        <v>0</v>
      </c>
      <c r="EZ25" s="13">
        <f t="shared" si="375"/>
        <v>0</v>
      </c>
      <c r="FA25" s="13">
        <f t="shared" si="375"/>
        <v>0</v>
      </c>
      <c r="FB25" s="13">
        <f t="shared" si="375"/>
        <v>0</v>
      </c>
      <c r="FC25" s="13">
        <f t="shared" si="375"/>
        <v>0</v>
      </c>
      <c r="FD25" s="13">
        <f t="shared" si="375"/>
        <v>0</v>
      </c>
      <c r="FE25" s="13">
        <f t="shared" si="375"/>
        <v>0</v>
      </c>
      <c r="FF25" s="13">
        <f t="shared" si="375"/>
        <v>0</v>
      </c>
      <c r="FG25" s="13">
        <f t="shared" si="375"/>
        <v>0</v>
      </c>
      <c r="FH25" s="13">
        <f t="shared" ref="FH25:FI25" si="376">0*12*FH35</f>
        <v>0</v>
      </c>
      <c r="FI25" s="13">
        <f t="shared" si="376"/>
        <v>0</v>
      </c>
      <c r="FJ25" s="13">
        <f t="shared" ref="FJ25" si="377">0*12*FJ35</f>
        <v>0</v>
      </c>
      <c r="FK25" s="13">
        <f t="shared" ref="FK25:FQ25" si="378">0*12*FK35</f>
        <v>0</v>
      </c>
      <c r="FL25" s="13">
        <f t="shared" si="378"/>
        <v>0</v>
      </c>
      <c r="FM25" s="13">
        <f t="shared" si="378"/>
        <v>0</v>
      </c>
      <c r="FN25" s="13">
        <f t="shared" si="378"/>
        <v>0</v>
      </c>
      <c r="FO25" s="13">
        <f t="shared" si="378"/>
        <v>0</v>
      </c>
      <c r="FP25" s="13">
        <f t="shared" si="378"/>
        <v>0</v>
      </c>
      <c r="FQ25" s="13">
        <f t="shared" si="378"/>
        <v>0</v>
      </c>
      <c r="FR25" s="13" t="s">
        <v>8</v>
      </c>
      <c r="FS25" s="13">
        <v>0</v>
      </c>
      <c r="FT25" s="13">
        <f t="shared" ref="FT25" si="379">0*12*FT35</f>
        <v>0</v>
      </c>
      <c r="FU25" s="13">
        <f t="shared" ref="FU25:GB25" si="380">0*12*FU35</f>
        <v>0</v>
      </c>
      <c r="FV25" s="13">
        <f t="shared" si="380"/>
        <v>0</v>
      </c>
      <c r="FW25" s="13">
        <f t="shared" si="380"/>
        <v>0</v>
      </c>
      <c r="FX25" s="13">
        <f t="shared" si="380"/>
        <v>0</v>
      </c>
      <c r="FY25" s="13">
        <f t="shared" si="380"/>
        <v>0</v>
      </c>
      <c r="FZ25" s="13">
        <f t="shared" si="380"/>
        <v>0</v>
      </c>
      <c r="GA25" s="13">
        <f t="shared" si="380"/>
        <v>0</v>
      </c>
      <c r="GB25" s="13">
        <f t="shared" si="380"/>
        <v>0</v>
      </c>
      <c r="GC25" s="13">
        <f t="shared" ref="GC25:GD25" si="381">0*12*GC35</f>
        <v>0</v>
      </c>
      <c r="GD25" s="13">
        <f t="shared" si="381"/>
        <v>0</v>
      </c>
      <c r="GE25" s="13" t="s">
        <v>8</v>
      </c>
      <c r="GF25" s="31">
        <v>0</v>
      </c>
      <c r="GG25" s="13">
        <f t="shared" ref="GG25:GH25" si="382">0*12*GG35</f>
        <v>0</v>
      </c>
      <c r="GH25" s="57">
        <f t="shared" si="382"/>
        <v>0</v>
      </c>
      <c r="GI25" s="13">
        <f t="shared" ref="GI25" si="383">0*12*GI35</f>
        <v>0</v>
      </c>
      <c r="GJ25" s="31">
        <v>0</v>
      </c>
      <c r="GK25" s="13">
        <f t="shared" ref="GK25:GL25" si="384">0*12*GK35</f>
        <v>0</v>
      </c>
      <c r="GL25" s="13">
        <f t="shared" si="384"/>
        <v>0</v>
      </c>
      <c r="GM25" s="13">
        <f t="shared" ref="GM25:GO25" si="385">0*12*GM35</f>
        <v>0</v>
      </c>
      <c r="GN25" s="13">
        <f t="shared" si="385"/>
        <v>0</v>
      </c>
      <c r="GO25" s="13">
        <f t="shared" si="385"/>
        <v>0</v>
      </c>
      <c r="GP25" s="13">
        <f t="shared" ref="GP25" si="386">0*12*GP35</f>
        <v>0</v>
      </c>
      <c r="GQ25" s="13" t="s">
        <v>8</v>
      </c>
      <c r="GR25" s="66">
        <v>0</v>
      </c>
      <c r="GS25" s="13">
        <f t="shared" ref="GS25:IJ25" si="387">0*12*GS35</f>
        <v>0</v>
      </c>
      <c r="GT25" s="13">
        <f t="shared" si="387"/>
        <v>0</v>
      </c>
      <c r="GU25" s="13">
        <f t="shared" si="387"/>
        <v>0</v>
      </c>
      <c r="GV25" s="13">
        <f t="shared" si="387"/>
        <v>0</v>
      </c>
      <c r="GW25" s="13">
        <f t="shared" si="387"/>
        <v>0</v>
      </c>
      <c r="GX25" s="13">
        <f t="shared" si="387"/>
        <v>0</v>
      </c>
      <c r="GY25" s="13">
        <f t="shared" si="387"/>
        <v>0</v>
      </c>
      <c r="GZ25" s="13">
        <f t="shared" si="387"/>
        <v>0</v>
      </c>
      <c r="HA25" s="13">
        <f t="shared" si="387"/>
        <v>0</v>
      </c>
      <c r="HB25" s="13">
        <f t="shared" si="387"/>
        <v>0</v>
      </c>
      <c r="HC25" s="13">
        <f t="shared" si="387"/>
        <v>0</v>
      </c>
      <c r="HD25" s="13">
        <f t="shared" si="387"/>
        <v>0</v>
      </c>
      <c r="HE25" s="13">
        <f t="shared" si="387"/>
        <v>0</v>
      </c>
      <c r="HF25" s="13">
        <f t="shared" si="387"/>
        <v>0</v>
      </c>
      <c r="HG25" s="13">
        <f t="shared" si="387"/>
        <v>0</v>
      </c>
      <c r="HH25" s="13">
        <f t="shared" si="387"/>
        <v>0</v>
      </c>
      <c r="HI25" s="13">
        <f t="shared" si="387"/>
        <v>0</v>
      </c>
      <c r="HJ25" s="13">
        <f t="shared" si="387"/>
        <v>0</v>
      </c>
      <c r="HK25" s="13">
        <f t="shared" si="387"/>
        <v>0</v>
      </c>
      <c r="HL25" s="13">
        <f t="shared" si="387"/>
        <v>0</v>
      </c>
      <c r="HM25" s="13">
        <f t="shared" si="387"/>
        <v>0</v>
      </c>
      <c r="HN25" s="13">
        <f t="shared" si="387"/>
        <v>0</v>
      </c>
      <c r="HO25" s="13">
        <f t="shared" si="387"/>
        <v>0</v>
      </c>
      <c r="HP25" s="13">
        <f t="shared" si="387"/>
        <v>0</v>
      </c>
      <c r="HQ25" s="13">
        <f t="shared" si="387"/>
        <v>0</v>
      </c>
      <c r="HR25" s="13">
        <f t="shared" si="387"/>
        <v>0</v>
      </c>
      <c r="HS25" s="13">
        <f t="shared" si="387"/>
        <v>0</v>
      </c>
      <c r="HT25" s="13">
        <f t="shared" si="387"/>
        <v>0</v>
      </c>
      <c r="HU25" s="13">
        <f t="shared" si="387"/>
        <v>0</v>
      </c>
      <c r="HV25" s="13">
        <f t="shared" si="387"/>
        <v>0</v>
      </c>
      <c r="HW25" s="13">
        <f t="shared" si="387"/>
        <v>0</v>
      </c>
      <c r="HX25" s="13">
        <f t="shared" si="387"/>
        <v>0</v>
      </c>
      <c r="HY25" s="13">
        <f t="shared" si="387"/>
        <v>0</v>
      </c>
      <c r="HZ25" s="13">
        <f t="shared" si="387"/>
        <v>0</v>
      </c>
      <c r="IA25" s="13">
        <f t="shared" si="387"/>
        <v>0</v>
      </c>
      <c r="IB25" s="13">
        <f t="shared" si="387"/>
        <v>0</v>
      </c>
      <c r="IC25" s="13">
        <f t="shared" si="387"/>
        <v>0</v>
      </c>
      <c r="ID25" s="13">
        <f t="shared" si="387"/>
        <v>0</v>
      </c>
      <c r="IE25" s="13">
        <f t="shared" si="387"/>
        <v>0</v>
      </c>
      <c r="IF25" s="13">
        <f t="shared" si="387"/>
        <v>0</v>
      </c>
      <c r="IG25" s="13">
        <f t="shared" si="387"/>
        <v>0</v>
      </c>
      <c r="IH25" s="13">
        <f t="shared" si="387"/>
        <v>0</v>
      </c>
      <c r="II25" s="13">
        <f t="shared" si="387"/>
        <v>0</v>
      </c>
      <c r="IJ25" s="13">
        <f t="shared" si="387"/>
        <v>0</v>
      </c>
      <c r="IK25" s="13">
        <f t="shared" ref="IK25:IQ25" si="388">0*12*IK35</f>
        <v>0</v>
      </c>
      <c r="IL25" s="13">
        <f t="shared" si="388"/>
        <v>0</v>
      </c>
      <c r="IM25" s="13">
        <f t="shared" si="388"/>
        <v>0</v>
      </c>
      <c r="IN25" s="13">
        <f t="shared" si="388"/>
        <v>0</v>
      </c>
      <c r="IO25" s="13">
        <f t="shared" si="388"/>
        <v>0</v>
      </c>
      <c r="IP25" s="13">
        <f t="shared" si="388"/>
        <v>0</v>
      </c>
      <c r="IQ25" s="13">
        <f t="shared" si="388"/>
        <v>0</v>
      </c>
      <c r="IR25" s="13" t="s">
        <v>8</v>
      </c>
      <c r="IS25" s="66">
        <v>0</v>
      </c>
      <c r="IT25" s="13">
        <f t="shared" ref="IT25:IU25" si="389">0*12*IT35</f>
        <v>0</v>
      </c>
      <c r="IU25" s="13">
        <f t="shared" si="389"/>
        <v>0</v>
      </c>
      <c r="IV25" s="66">
        <v>0</v>
      </c>
      <c r="IW25" s="13">
        <f t="shared" ref="IW25" si="390">0*12*IW35</f>
        <v>0</v>
      </c>
      <c r="IX25" s="13">
        <f t="shared" ref="IX25" si="391">0*12*IX35</f>
        <v>0</v>
      </c>
      <c r="IY25" s="13">
        <f>0*12*IY35</f>
        <v>0</v>
      </c>
    </row>
    <row r="26" spans="1:259" s="1" customFormat="1" ht="57" customHeight="1" x14ac:dyDescent="0.2">
      <c r="A26" s="92" t="s">
        <v>30</v>
      </c>
      <c r="B26" s="92"/>
      <c r="C26" s="92"/>
      <c r="D26" s="92"/>
      <c r="E26" s="92"/>
      <c r="F26" s="92"/>
      <c r="G26" s="14" t="s">
        <v>9</v>
      </c>
      <c r="H26" s="13">
        <f>0.03+0.01</f>
        <v>0.04</v>
      </c>
      <c r="I26" s="13">
        <f>0.04*12*I35</f>
        <v>336.81600000000003</v>
      </c>
      <c r="J26" s="13">
        <f t="shared" ref="J26:K26" si="392">0.04*12*J35</f>
        <v>277.87199999999996</v>
      </c>
      <c r="K26" s="13">
        <f t="shared" si="392"/>
        <v>267.88799999999998</v>
      </c>
      <c r="L26" s="13">
        <f>0.04*12*L35</f>
        <v>68.015999999999991</v>
      </c>
      <c r="M26" s="13">
        <f t="shared" ref="M26" si="393">0.04*12*M35</f>
        <v>96.96</v>
      </c>
      <c r="N26" s="14" t="s">
        <v>9</v>
      </c>
      <c r="O26" s="13">
        <v>0.04</v>
      </c>
      <c r="P26" s="13">
        <f t="shared" ref="P26:Y26" si="394">0.04*12*P35</f>
        <v>58.032000000000004</v>
      </c>
      <c r="Q26" s="13">
        <f t="shared" si="394"/>
        <v>66.671999999999997</v>
      </c>
      <c r="R26" s="13">
        <f t="shared" si="394"/>
        <v>38.832000000000001</v>
      </c>
      <c r="S26" s="13">
        <f t="shared" si="394"/>
        <v>39.216000000000001</v>
      </c>
      <c r="T26" s="13">
        <f t="shared" si="394"/>
        <v>39.216000000000001</v>
      </c>
      <c r="U26" s="13">
        <f t="shared" si="394"/>
        <v>38.783999999999999</v>
      </c>
      <c r="V26" s="13">
        <f t="shared" si="394"/>
        <v>38.015999999999998</v>
      </c>
      <c r="W26" s="13">
        <f t="shared" si="394"/>
        <v>276.71999999999997</v>
      </c>
      <c r="X26" s="13">
        <f t="shared" si="394"/>
        <v>38.735999999999997</v>
      </c>
      <c r="Y26" s="13">
        <f t="shared" si="394"/>
        <v>37.055999999999997</v>
      </c>
      <c r="Z26" s="13">
        <f t="shared" ref="Z26:AH26" si="395">0.04*12*Z35</f>
        <v>126</v>
      </c>
      <c r="AA26" s="13">
        <f t="shared" si="395"/>
        <v>190.89599999999999</v>
      </c>
      <c r="AB26" s="13">
        <f t="shared" si="395"/>
        <v>248.54399999999998</v>
      </c>
      <c r="AC26" s="13">
        <f t="shared" si="395"/>
        <v>193.92</v>
      </c>
      <c r="AD26" s="13">
        <f t="shared" si="395"/>
        <v>167.51999999999998</v>
      </c>
      <c r="AE26" s="13">
        <f t="shared" si="395"/>
        <v>87.407999999999987</v>
      </c>
      <c r="AF26" s="13">
        <f t="shared" si="395"/>
        <v>202.70400000000001</v>
      </c>
      <c r="AG26" s="13">
        <f t="shared" si="395"/>
        <v>249.74399999999997</v>
      </c>
      <c r="AH26" s="13">
        <f t="shared" si="395"/>
        <v>38.687999999999995</v>
      </c>
      <c r="AI26" s="13">
        <f t="shared" ref="AI26:AU26" si="396">0.04*12*AI35</f>
        <v>205.72800000000001</v>
      </c>
      <c r="AJ26" s="13">
        <f t="shared" si="396"/>
        <v>255.648</v>
      </c>
      <c r="AK26" s="13">
        <f t="shared" si="396"/>
        <v>59.856000000000002</v>
      </c>
      <c r="AL26" s="13">
        <f t="shared" si="396"/>
        <v>147.40800000000002</v>
      </c>
      <c r="AM26" s="13">
        <f t="shared" si="396"/>
        <v>73.295999999999992</v>
      </c>
      <c r="AN26" s="13">
        <f t="shared" si="396"/>
        <v>71.375999999999991</v>
      </c>
      <c r="AO26" s="13">
        <f t="shared" si="396"/>
        <v>72.575999999999993</v>
      </c>
      <c r="AP26" s="13">
        <f t="shared" si="396"/>
        <v>74.064000000000007</v>
      </c>
      <c r="AQ26" s="13">
        <f t="shared" si="396"/>
        <v>72.768000000000001</v>
      </c>
      <c r="AR26" s="13">
        <f t="shared" si="396"/>
        <v>73.24799999999999</v>
      </c>
      <c r="AS26" s="13">
        <f t="shared" si="396"/>
        <v>72.671999999999997</v>
      </c>
      <c r="AT26" s="13">
        <f t="shared" si="396"/>
        <v>72.912000000000006</v>
      </c>
      <c r="AU26" s="13">
        <f t="shared" si="396"/>
        <v>114.672</v>
      </c>
      <c r="AV26" s="13">
        <f t="shared" ref="AV26:BI26" si="397">0.04*12*AV35</f>
        <v>65.28</v>
      </c>
      <c r="AW26" s="13">
        <f t="shared" si="397"/>
        <v>94.655999999999992</v>
      </c>
      <c r="AX26" s="13">
        <f t="shared" si="397"/>
        <v>69.744</v>
      </c>
      <c r="AY26" s="13">
        <f t="shared" si="397"/>
        <v>77.471999999999994</v>
      </c>
      <c r="AZ26" s="13">
        <f t="shared" si="397"/>
        <v>65.664000000000001</v>
      </c>
      <c r="BA26" s="13">
        <f t="shared" si="397"/>
        <v>66.959999999999994</v>
      </c>
      <c r="BB26" s="13">
        <f t="shared" si="397"/>
        <v>63.552</v>
      </c>
      <c r="BC26" s="13">
        <f t="shared" si="397"/>
        <v>68.015999999999991</v>
      </c>
      <c r="BD26" s="13">
        <f t="shared" si="397"/>
        <v>67.055999999999997</v>
      </c>
      <c r="BE26" s="13">
        <f t="shared" si="397"/>
        <v>51.072000000000003</v>
      </c>
      <c r="BF26" s="13">
        <f t="shared" si="397"/>
        <v>66.768000000000001</v>
      </c>
      <c r="BG26" s="13">
        <f t="shared" si="397"/>
        <v>66.048000000000002</v>
      </c>
      <c r="BH26" s="13">
        <f t="shared" si="397"/>
        <v>61.68</v>
      </c>
      <c r="BI26" s="13">
        <f t="shared" si="397"/>
        <v>66.864000000000004</v>
      </c>
      <c r="BJ26" s="13">
        <f t="shared" ref="BJ26:DX26" si="398">0.04*12*BJ35</f>
        <v>79.295999999999992</v>
      </c>
      <c r="BK26" s="13">
        <f t="shared" si="398"/>
        <v>70.319999999999993</v>
      </c>
      <c r="BL26" s="13">
        <f t="shared" si="398"/>
        <v>68.831999999999994</v>
      </c>
      <c r="BM26" s="13">
        <f t="shared" si="398"/>
        <v>60.095999999999997</v>
      </c>
      <c r="BN26" s="13">
        <f t="shared" si="398"/>
        <v>39.936</v>
      </c>
      <c r="BO26" s="13">
        <f t="shared" si="398"/>
        <v>59.567999999999998</v>
      </c>
      <c r="BP26" s="13">
        <f t="shared" si="398"/>
        <v>62.591999999999999</v>
      </c>
      <c r="BQ26" s="13">
        <f t="shared" si="398"/>
        <v>68.399999999999991</v>
      </c>
      <c r="BR26" s="13">
        <f t="shared" si="398"/>
        <v>78.335999999999999</v>
      </c>
      <c r="BS26" s="13">
        <f t="shared" si="398"/>
        <v>78.624000000000009</v>
      </c>
      <c r="BT26" s="13">
        <f t="shared" si="398"/>
        <v>65.471999999999994</v>
      </c>
      <c r="BU26" s="13">
        <f t="shared" si="398"/>
        <v>67.007999999999996</v>
      </c>
      <c r="BV26" s="13">
        <f t="shared" si="398"/>
        <v>100.36799999999999</v>
      </c>
      <c r="BW26" s="13">
        <f t="shared" si="398"/>
        <v>67.344000000000008</v>
      </c>
      <c r="BX26" s="13">
        <f t="shared" si="398"/>
        <v>264.096</v>
      </c>
      <c r="BY26" s="13">
        <f t="shared" si="398"/>
        <v>39.695999999999998</v>
      </c>
      <c r="BZ26" s="13">
        <f t="shared" si="398"/>
        <v>35.616</v>
      </c>
      <c r="CA26" s="13">
        <f t="shared" si="398"/>
        <v>53.087999999999994</v>
      </c>
      <c r="CB26" s="13">
        <f t="shared" si="398"/>
        <v>37.536000000000001</v>
      </c>
      <c r="CC26" s="13">
        <f t="shared" si="398"/>
        <v>37.967999999999996</v>
      </c>
      <c r="CD26" s="13">
        <f t="shared" si="398"/>
        <v>38.543999999999997</v>
      </c>
      <c r="CE26" s="13">
        <f t="shared" si="398"/>
        <v>278.30399999999997</v>
      </c>
      <c r="CF26" s="13">
        <f t="shared" si="398"/>
        <v>283.24799999999999</v>
      </c>
      <c r="CG26" s="13">
        <f t="shared" si="398"/>
        <v>156.864</v>
      </c>
      <c r="CH26" s="13">
        <f t="shared" si="398"/>
        <v>165.6</v>
      </c>
      <c r="CI26" s="13">
        <f t="shared" si="398"/>
        <v>78</v>
      </c>
      <c r="CJ26" s="13">
        <f t="shared" si="398"/>
        <v>38.352000000000004</v>
      </c>
      <c r="CK26" s="13">
        <f t="shared" si="398"/>
        <v>39.023999999999994</v>
      </c>
      <c r="CL26" s="13">
        <f t="shared" si="398"/>
        <v>39.6</v>
      </c>
      <c r="CM26" s="13">
        <f t="shared" si="398"/>
        <v>78.624000000000009</v>
      </c>
      <c r="CN26" s="13">
        <f t="shared" si="398"/>
        <v>78.384</v>
      </c>
      <c r="CO26" s="13">
        <f t="shared" si="398"/>
        <v>45.695999999999998</v>
      </c>
      <c r="CP26" s="13">
        <f t="shared" si="398"/>
        <v>77.183999999999997</v>
      </c>
      <c r="CQ26" s="13">
        <f t="shared" si="398"/>
        <v>52.607999999999997</v>
      </c>
      <c r="CR26" s="13">
        <f t="shared" si="398"/>
        <v>250.608</v>
      </c>
      <c r="CS26" s="13">
        <f t="shared" si="398"/>
        <v>88.56</v>
      </c>
      <c r="CT26" s="13">
        <f t="shared" si="398"/>
        <v>50.447999999999993</v>
      </c>
      <c r="CU26" s="13">
        <f t="shared" si="398"/>
        <v>44.927999999999997</v>
      </c>
      <c r="CV26" s="13">
        <f t="shared" si="398"/>
        <v>70.8</v>
      </c>
      <c r="CW26" s="13">
        <f t="shared" si="398"/>
        <v>97.823999999999998</v>
      </c>
      <c r="CX26" s="13">
        <f t="shared" si="398"/>
        <v>103.2</v>
      </c>
      <c r="CY26" s="13">
        <f t="shared" si="398"/>
        <v>112.848</v>
      </c>
      <c r="CZ26" s="13">
        <f t="shared" si="398"/>
        <v>73.295999999999992</v>
      </c>
      <c r="DA26" s="13">
        <f t="shared" si="398"/>
        <v>74.399999999999991</v>
      </c>
      <c r="DB26" s="13">
        <f t="shared" si="398"/>
        <v>33.6</v>
      </c>
      <c r="DC26" s="13">
        <f t="shared" si="398"/>
        <v>32.783999999999999</v>
      </c>
      <c r="DD26" s="13">
        <f t="shared" si="398"/>
        <v>54.143999999999998</v>
      </c>
      <c r="DE26" s="13">
        <f t="shared" si="398"/>
        <v>36.576000000000001</v>
      </c>
      <c r="DF26" s="13">
        <f t="shared" si="398"/>
        <v>159.45599999999999</v>
      </c>
      <c r="DG26" s="13">
        <f t="shared" si="398"/>
        <v>194.59199999999998</v>
      </c>
      <c r="DH26" s="13">
        <f t="shared" si="398"/>
        <v>223.24799999999999</v>
      </c>
      <c r="DI26" s="13">
        <f t="shared" si="398"/>
        <v>224.68800000000002</v>
      </c>
      <c r="DJ26" s="13">
        <f t="shared" si="398"/>
        <v>53.423999999999999</v>
      </c>
      <c r="DK26" s="13">
        <f t="shared" si="398"/>
        <v>216.14400000000001</v>
      </c>
      <c r="DL26" s="13">
        <f t="shared" si="398"/>
        <v>279.64800000000002</v>
      </c>
      <c r="DM26" s="13">
        <f t="shared" si="398"/>
        <v>279.21600000000001</v>
      </c>
      <c r="DN26" s="13">
        <f t="shared" si="398"/>
        <v>284.59199999999998</v>
      </c>
      <c r="DO26" s="13">
        <f t="shared" si="398"/>
        <v>190.84800000000001</v>
      </c>
      <c r="DP26" s="13">
        <f t="shared" si="398"/>
        <v>192.19199999999998</v>
      </c>
      <c r="DQ26" s="13">
        <f t="shared" si="398"/>
        <v>337.82399999999996</v>
      </c>
      <c r="DR26" s="13">
        <f t="shared" si="398"/>
        <v>266.44799999999998</v>
      </c>
      <c r="DS26" s="13">
        <f t="shared" si="398"/>
        <v>166.51199999999997</v>
      </c>
      <c r="DT26" s="13">
        <f t="shared" si="398"/>
        <v>99.263999999999996</v>
      </c>
      <c r="DU26" s="13">
        <f t="shared" si="398"/>
        <v>97.2</v>
      </c>
      <c r="DV26" s="13">
        <f t="shared" si="398"/>
        <v>57.936</v>
      </c>
      <c r="DW26" s="13">
        <f t="shared" si="398"/>
        <v>274.03199999999998</v>
      </c>
      <c r="DX26" s="13">
        <f t="shared" si="398"/>
        <v>273.02399999999994</v>
      </c>
      <c r="DY26" s="13">
        <f t="shared" ref="DY26:FG26" si="399">0.04*12*DY35</f>
        <v>247.29600000000002</v>
      </c>
      <c r="DZ26" s="13">
        <f t="shared" si="399"/>
        <v>65.855999999999995</v>
      </c>
      <c r="EA26" s="13">
        <f t="shared" si="399"/>
        <v>71.951999999999998</v>
      </c>
      <c r="EB26" s="13">
        <f t="shared" si="399"/>
        <v>66.912000000000006</v>
      </c>
      <c r="EC26" s="13">
        <f t="shared" si="399"/>
        <v>53.519999999999996</v>
      </c>
      <c r="ED26" s="13">
        <f t="shared" si="399"/>
        <v>66.671999999999997</v>
      </c>
      <c r="EE26" s="13">
        <f t="shared" si="399"/>
        <v>79.007999999999996</v>
      </c>
      <c r="EF26" s="13">
        <f t="shared" si="399"/>
        <v>66.671999999999997</v>
      </c>
      <c r="EG26" s="13">
        <f t="shared" si="399"/>
        <v>56.4</v>
      </c>
      <c r="EH26" s="13">
        <f t="shared" si="399"/>
        <v>168.23999999999998</v>
      </c>
      <c r="EI26" s="13">
        <f t="shared" si="399"/>
        <v>62.64</v>
      </c>
      <c r="EJ26" s="13">
        <f t="shared" si="399"/>
        <v>67.823999999999998</v>
      </c>
      <c r="EK26" s="13">
        <f t="shared" si="399"/>
        <v>64.944000000000003</v>
      </c>
      <c r="EL26" s="13">
        <f t="shared" si="399"/>
        <v>70.175999999999988</v>
      </c>
      <c r="EM26" s="13">
        <f t="shared" si="399"/>
        <v>57.455999999999996</v>
      </c>
      <c r="EN26" s="13">
        <f t="shared" si="399"/>
        <v>87.407999999999987</v>
      </c>
      <c r="EO26" s="13">
        <f t="shared" si="399"/>
        <v>39.36</v>
      </c>
      <c r="EP26" s="13">
        <f t="shared" si="399"/>
        <v>352.89600000000002</v>
      </c>
      <c r="EQ26" s="13">
        <f t="shared" si="399"/>
        <v>169.96800000000002</v>
      </c>
      <c r="ER26" s="13">
        <f t="shared" si="399"/>
        <v>183.35999999999999</v>
      </c>
      <c r="ES26" s="13">
        <f t="shared" si="399"/>
        <v>209.76</v>
      </c>
      <c r="ET26" s="13">
        <f t="shared" si="399"/>
        <v>214.94399999999999</v>
      </c>
      <c r="EU26" s="13">
        <f t="shared" si="399"/>
        <v>216.19199999999998</v>
      </c>
      <c r="EV26" s="13">
        <f t="shared" si="399"/>
        <v>221.76</v>
      </c>
      <c r="EW26" s="13">
        <f t="shared" si="399"/>
        <v>218.928</v>
      </c>
      <c r="EX26" s="13">
        <f t="shared" si="399"/>
        <v>72.72</v>
      </c>
      <c r="EY26" s="13">
        <f t="shared" si="399"/>
        <v>72.191999999999993</v>
      </c>
      <c r="EZ26" s="13">
        <f t="shared" si="399"/>
        <v>73.007999999999996</v>
      </c>
      <c r="FA26" s="13">
        <f t="shared" si="399"/>
        <v>74.687999999999988</v>
      </c>
      <c r="FB26" s="13">
        <f t="shared" si="399"/>
        <v>84.384</v>
      </c>
      <c r="FC26" s="13">
        <f t="shared" si="399"/>
        <v>72.912000000000006</v>
      </c>
      <c r="FD26" s="13">
        <f t="shared" si="399"/>
        <v>98.111999999999995</v>
      </c>
      <c r="FE26" s="13">
        <f t="shared" si="399"/>
        <v>62.544000000000004</v>
      </c>
      <c r="FF26" s="13">
        <f t="shared" si="399"/>
        <v>308.01600000000002</v>
      </c>
      <c r="FG26" s="13">
        <f t="shared" si="399"/>
        <v>279.45600000000002</v>
      </c>
      <c r="FH26" s="13">
        <f t="shared" ref="FH26:FI26" si="400">0.04*12*FH35</f>
        <v>114.72</v>
      </c>
      <c r="FI26" s="13">
        <f t="shared" si="400"/>
        <v>114.384</v>
      </c>
      <c r="FJ26" s="13">
        <f t="shared" ref="FJ26" si="401">0.04*12*FJ35</f>
        <v>64.175999999999988</v>
      </c>
      <c r="FK26" s="13">
        <f t="shared" ref="FK26:FQ26" si="402">0.04*12*FK35</f>
        <v>272.20800000000003</v>
      </c>
      <c r="FL26" s="13">
        <f t="shared" si="402"/>
        <v>211.67999999999998</v>
      </c>
      <c r="FM26" s="13">
        <f t="shared" si="402"/>
        <v>352.46399999999994</v>
      </c>
      <c r="FN26" s="13">
        <f t="shared" si="402"/>
        <v>300.52800000000002</v>
      </c>
      <c r="FO26" s="13">
        <f t="shared" si="402"/>
        <v>62.73599999999999</v>
      </c>
      <c r="FP26" s="13">
        <f t="shared" si="402"/>
        <v>74.495999999999995</v>
      </c>
      <c r="FQ26" s="13">
        <f t="shared" si="402"/>
        <v>98.543999999999997</v>
      </c>
      <c r="FR26" s="14" t="s">
        <v>9</v>
      </c>
      <c r="FS26" s="13">
        <v>0.04</v>
      </c>
      <c r="FT26" s="13">
        <f t="shared" ref="FT26" si="403">0.04*12*FT35</f>
        <v>227.66399999999999</v>
      </c>
      <c r="FU26" s="13">
        <f t="shared" ref="FU26:GB26" si="404">0.04*12*FU35</f>
        <v>222.624</v>
      </c>
      <c r="FV26" s="13">
        <f t="shared" si="404"/>
        <v>192.52799999999999</v>
      </c>
      <c r="FW26" s="13">
        <f t="shared" si="404"/>
        <v>192.57599999999999</v>
      </c>
      <c r="FX26" s="13">
        <f t="shared" si="404"/>
        <v>221.61599999999999</v>
      </c>
      <c r="FY26" s="13">
        <f t="shared" si="404"/>
        <v>56.447999999999993</v>
      </c>
      <c r="FZ26" s="13">
        <f t="shared" si="404"/>
        <v>64.512</v>
      </c>
      <c r="GA26" s="13">
        <f t="shared" si="404"/>
        <v>70.992000000000004</v>
      </c>
      <c r="GB26" s="13">
        <f t="shared" si="404"/>
        <v>68.831999999999994</v>
      </c>
      <c r="GC26" s="13">
        <f t="shared" ref="GC26:GD26" si="405">0.04*12*GC35</f>
        <v>28.751999999999999</v>
      </c>
      <c r="GD26" s="13">
        <f t="shared" si="405"/>
        <v>29.135999999999999</v>
      </c>
      <c r="GE26" s="14" t="s">
        <v>9</v>
      </c>
      <c r="GF26" s="31">
        <v>0.04</v>
      </c>
      <c r="GG26" s="13">
        <f t="shared" ref="GG26" si="406">0.04*12*GG35</f>
        <v>312.95999999999998</v>
      </c>
      <c r="GH26" s="57">
        <v>0.04</v>
      </c>
      <c r="GI26" s="13">
        <f t="shared" ref="GI26" si="407">0.04*12*GI35</f>
        <v>261.31199999999995</v>
      </c>
      <c r="GJ26" s="31">
        <f>0.03+0.01</f>
        <v>0.04</v>
      </c>
      <c r="GK26" s="13">
        <f t="shared" ref="GK26:GL26" si="408">0.04*12*GK35</f>
        <v>353.85599999999999</v>
      </c>
      <c r="GL26" s="13">
        <f t="shared" si="408"/>
        <v>350.59199999999998</v>
      </c>
      <c r="GM26" s="13">
        <f t="shared" ref="GM26:GO26" si="409">0.04*12*GM35</f>
        <v>339.98399999999998</v>
      </c>
      <c r="GN26" s="13">
        <f t="shared" si="409"/>
        <v>323.52</v>
      </c>
      <c r="GO26" s="13">
        <f t="shared" si="409"/>
        <v>323.18399999999997</v>
      </c>
      <c r="GP26" s="13">
        <f t="shared" ref="GP26" si="410">0.04*12*GP35</f>
        <v>253.2</v>
      </c>
      <c r="GQ26" s="14" t="s">
        <v>9</v>
      </c>
      <c r="GR26" s="66">
        <v>0.04</v>
      </c>
      <c r="GS26" s="13">
        <f t="shared" ref="GS26:IJ26" si="411">0.04*12*GS35</f>
        <v>137.37599999999998</v>
      </c>
      <c r="GT26" s="13">
        <f t="shared" si="411"/>
        <v>191.85599999999999</v>
      </c>
      <c r="GU26" s="13">
        <f t="shared" si="411"/>
        <v>191.56800000000001</v>
      </c>
      <c r="GV26" s="13">
        <f t="shared" si="411"/>
        <v>197.28</v>
      </c>
      <c r="GW26" s="13">
        <f t="shared" si="411"/>
        <v>193.77599999999998</v>
      </c>
      <c r="GX26" s="13">
        <f t="shared" si="411"/>
        <v>76.415999999999997</v>
      </c>
      <c r="GY26" s="13">
        <f t="shared" si="411"/>
        <v>73.2</v>
      </c>
      <c r="GZ26" s="13">
        <f t="shared" si="411"/>
        <v>77.424000000000007</v>
      </c>
      <c r="HA26" s="13">
        <f t="shared" si="411"/>
        <v>78</v>
      </c>
      <c r="HB26" s="13">
        <f t="shared" si="411"/>
        <v>338.15999999999997</v>
      </c>
      <c r="HC26" s="13">
        <f t="shared" si="411"/>
        <v>332.01600000000002</v>
      </c>
      <c r="HD26" s="13">
        <f t="shared" si="411"/>
        <v>361.44</v>
      </c>
      <c r="HE26" s="13">
        <f t="shared" si="411"/>
        <v>58.032000000000004</v>
      </c>
      <c r="HF26" s="13">
        <f t="shared" si="411"/>
        <v>115.824</v>
      </c>
      <c r="HG26" s="13">
        <f t="shared" si="411"/>
        <v>49.631999999999998</v>
      </c>
      <c r="HH26" s="13">
        <f t="shared" si="411"/>
        <v>58.8</v>
      </c>
      <c r="HI26" s="13">
        <f t="shared" si="411"/>
        <v>64.512</v>
      </c>
      <c r="HJ26" s="13">
        <f t="shared" si="411"/>
        <v>271.77600000000001</v>
      </c>
      <c r="HK26" s="13">
        <f t="shared" si="411"/>
        <v>132.38400000000001</v>
      </c>
      <c r="HL26" s="13">
        <f t="shared" si="411"/>
        <v>225.21599999999998</v>
      </c>
      <c r="HM26" s="13">
        <f t="shared" si="411"/>
        <v>120.57599999999999</v>
      </c>
      <c r="HN26" s="13">
        <f t="shared" si="411"/>
        <v>264.43199999999996</v>
      </c>
      <c r="HO26" s="13">
        <f t="shared" si="411"/>
        <v>228.48</v>
      </c>
      <c r="HP26" s="13">
        <f t="shared" si="411"/>
        <v>344.976</v>
      </c>
      <c r="HQ26" s="13">
        <f t="shared" si="411"/>
        <v>231.744</v>
      </c>
      <c r="HR26" s="13">
        <f t="shared" si="411"/>
        <v>251.80799999999999</v>
      </c>
      <c r="HS26" s="13">
        <f t="shared" si="411"/>
        <v>253.87199999999999</v>
      </c>
      <c r="HT26" s="13">
        <f t="shared" si="411"/>
        <v>274.12799999999999</v>
      </c>
      <c r="HU26" s="13">
        <f t="shared" si="411"/>
        <v>269.80799999999999</v>
      </c>
      <c r="HV26" s="13">
        <f t="shared" si="411"/>
        <v>270.57600000000002</v>
      </c>
      <c r="HW26" s="13">
        <f t="shared" si="411"/>
        <v>97.775999999999996</v>
      </c>
      <c r="HX26" s="13">
        <f t="shared" si="411"/>
        <v>159.16800000000001</v>
      </c>
      <c r="HY26" s="13">
        <f t="shared" si="411"/>
        <v>243.648</v>
      </c>
      <c r="HZ26" s="13">
        <f t="shared" si="411"/>
        <v>104.25599999999999</v>
      </c>
      <c r="IA26" s="13">
        <f t="shared" si="411"/>
        <v>259.05600000000004</v>
      </c>
      <c r="IB26" s="13">
        <f t="shared" si="411"/>
        <v>369.93600000000004</v>
      </c>
      <c r="IC26" s="13">
        <f t="shared" si="411"/>
        <v>219.648</v>
      </c>
      <c r="ID26" s="13">
        <f t="shared" si="411"/>
        <v>221.136</v>
      </c>
      <c r="IE26" s="13">
        <f t="shared" si="411"/>
        <v>219.744</v>
      </c>
      <c r="IF26" s="13">
        <f t="shared" si="411"/>
        <v>83.375999999999991</v>
      </c>
      <c r="IG26" s="13">
        <f t="shared" si="411"/>
        <v>112.464</v>
      </c>
      <c r="IH26" s="13">
        <f t="shared" si="411"/>
        <v>45.6</v>
      </c>
      <c r="II26" s="13">
        <f t="shared" si="411"/>
        <v>132.624</v>
      </c>
      <c r="IJ26" s="13">
        <f t="shared" si="411"/>
        <v>363.84</v>
      </c>
      <c r="IK26" s="13">
        <f t="shared" ref="IK26:IQ26" si="412">0.04*12*IK35</f>
        <v>267.40800000000002</v>
      </c>
      <c r="IL26" s="13">
        <f t="shared" si="412"/>
        <v>270.76800000000003</v>
      </c>
      <c r="IM26" s="13">
        <f t="shared" si="412"/>
        <v>246.67199999999997</v>
      </c>
      <c r="IN26" s="13">
        <f t="shared" si="412"/>
        <v>260.30399999999997</v>
      </c>
      <c r="IO26" s="13">
        <f t="shared" si="412"/>
        <v>58.847999999999992</v>
      </c>
      <c r="IP26" s="13">
        <f t="shared" si="412"/>
        <v>344.25600000000003</v>
      </c>
      <c r="IQ26" s="13">
        <f t="shared" si="412"/>
        <v>267.12</v>
      </c>
      <c r="IR26" s="14" t="s">
        <v>9</v>
      </c>
      <c r="IS26" s="66">
        <v>0.04</v>
      </c>
      <c r="IT26" s="13">
        <f t="shared" ref="IT26:IU26" si="413">0.04*12*IT35</f>
        <v>56.735999999999997</v>
      </c>
      <c r="IU26" s="13">
        <f t="shared" si="413"/>
        <v>193.05599999999998</v>
      </c>
      <c r="IV26" s="66">
        <v>0.04</v>
      </c>
      <c r="IW26" s="13">
        <f t="shared" ref="IW26" si="414">0.04*12*IW35</f>
        <v>251.13600000000002</v>
      </c>
      <c r="IX26" s="13">
        <v>0.04</v>
      </c>
      <c r="IY26" s="13">
        <f>0.04*12*IY35</f>
        <v>404.83199999999999</v>
      </c>
    </row>
    <row r="27" spans="1:259" s="1" customFormat="1" ht="85.5" customHeight="1" x14ac:dyDescent="0.2">
      <c r="A27" s="92" t="s">
        <v>48</v>
      </c>
      <c r="B27" s="92"/>
      <c r="C27" s="92"/>
      <c r="D27" s="92"/>
      <c r="E27" s="92"/>
      <c r="F27" s="92"/>
      <c r="G27" s="13" t="s">
        <v>8</v>
      </c>
      <c r="H27" s="13">
        <f>0.32+0.18+0.38</f>
        <v>0.88</v>
      </c>
      <c r="I27" s="13">
        <f>0.88*12*I35</f>
        <v>7409.9520000000011</v>
      </c>
      <c r="J27" s="13">
        <f t="shared" ref="J27:K27" si="415">0.88*12*J35</f>
        <v>6113.1840000000002</v>
      </c>
      <c r="K27" s="13">
        <f t="shared" si="415"/>
        <v>5893.536000000001</v>
      </c>
      <c r="L27" s="13">
        <f>0.88*12*L35</f>
        <v>1496.3519999999999</v>
      </c>
      <c r="M27" s="13">
        <f t="shared" ref="M27" si="416">0.88*12*M35</f>
        <v>2133.12</v>
      </c>
      <c r="N27" s="13" t="s">
        <v>8</v>
      </c>
      <c r="O27" s="13">
        <v>2.17</v>
      </c>
      <c r="P27" s="13">
        <f>2.17*12*P35</f>
        <v>3148.2359999999999</v>
      </c>
      <c r="Q27" s="13">
        <f t="shared" ref="Q27:Y27" si="417">2.17*12*Q35</f>
        <v>3616.9560000000001</v>
      </c>
      <c r="R27" s="13">
        <f t="shared" si="417"/>
        <v>2106.636</v>
      </c>
      <c r="S27" s="13">
        <f t="shared" si="417"/>
        <v>2127.4679999999998</v>
      </c>
      <c r="T27" s="13">
        <f t="shared" si="417"/>
        <v>2127.4679999999998</v>
      </c>
      <c r="U27" s="13">
        <f t="shared" si="417"/>
        <v>2104.0319999999997</v>
      </c>
      <c r="V27" s="13">
        <f t="shared" si="417"/>
        <v>2062.3679999999999</v>
      </c>
      <c r="W27" s="13">
        <f t="shared" si="417"/>
        <v>15012.06</v>
      </c>
      <c r="X27" s="13">
        <f t="shared" si="417"/>
        <v>2101.4279999999999</v>
      </c>
      <c r="Y27" s="13">
        <f t="shared" si="417"/>
        <v>2010.288</v>
      </c>
      <c r="Z27" s="13">
        <f t="shared" ref="Z27" si="418">2.17*12*Z35</f>
        <v>6835.5</v>
      </c>
      <c r="AA27" s="13">
        <f>2.17*12*AA35</f>
        <v>10356.108</v>
      </c>
      <c r="AB27" s="13">
        <f t="shared" ref="AB27:AJ27" si="419">2.17*12*AB35</f>
        <v>13483.511999999999</v>
      </c>
      <c r="AC27" s="13">
        <f t="shared" si="419"/>
        <v>10520.16</v>
      </c>
      <c r="AD27" s="13">
        <f t="shared" si="419"/>
        <v>9087.9599999999991</v>
      </c>
      <c r="AE27" s="13">
        <f t="shared" si="419"/>
        <v>4741.884</v>
      </c>
      <c r="AF27" s="13">
        <f t="shared" si="419"/>
        <v>10996.691999999999</v>
      </c>
      <c r="AG27" s="13">
        <f t="shared" si="419"/>
        <v>13548.611999999999</v>
      </c>
      <c r="AH27" s="13">
        <f t="shared" si="419"/>
        <v>2098.8239999999996</v>
      </c>
      <c r="AI27" s="13">
        <f t="shared" si="419"/>
        <v>11160.744000000001</v>
      </c>
      <c r="AJ27" s="13">
        <f t="shared" si="419"/>
        <v>13868.904</v>
      </c>
      <c r="AK27" s="13">
        <f>2.17*12*AK35</f>
        <v>3247.1880000000001</v>
      </c>
      <c r="AL27" s="13">
        <f t="shared" ref="AL27:AX27" si="420">2.17*12*AL35</f>
        <v>7996.884</v>
      </c>
      <c r="AM27" s="13">
        <f t="shared" si="420"/>
        <v>3976.3079999999995</v>
      </c>
      <c r="AN27" s="13">
        <f t="shared" si="420"/>
        <v>3872.1479999999997</v>
      </c>
      <c r="AO27" s="13">
        <f t="shared" si="420"/>
        <v>3937.2479999999996</v>
      </c>
      <c r="AP27" s="13">
        <f t="shared" si="420"/>
        <v>4017.9720000000002</v>
      </c>
      <c r="AQ27" s="13">
        <f t="shared" si="420"/>
        <v>3947.6639999999998</v>
      </c>
      <c r="AR27" s="13">
        <f t="shared" si="420"/>
        <v>3973.7039999999997</v>
      </c>
      <c r="AS27" s="13">
        <f t="shared" si="420"/>
        <v>3942.4560000000001</v>
      </c>
      <c r="AT27" s="13">
        <f t="shared" si="420"/>
        <v>3955.4760000000001</v>
      </c>
      <c r="AU27" s="13">
        <f t="shared" si="420"/>
        <v>6220.9560000000001</v>
      </c>
      <c r="AV27" s="13">
        <f t="shared" si="420"/>
        <v>3541.44</v>
      </c>
      <c r="AW27" s="13">
        <f t="shared" si="420"/>
        <v>5135.0879999999997</v>
      </c>
      <c r="AX27" s="13">
        <f t="shared" si="420"/>
        <v>3783.6120000000001</v>
      </c>
      <c r="AY27" s="13">
        <f>2.17*12*AY35</f>
        <v>4202.8559999999998</v>
      </c>
      <c r="AZ27" s="13">
        <f t="shared" ref="AZ27:BJ27" si="421">2.17*12*AZ35</f>
        <v>3562.2720000000004</v>
      </c>
      <c r="BA27" s="13">
        <f t="shared" si="421"/>
        <v>3632.58</v>
      </c>
      <c r="BB27" s="13">
        <f t="shared" si="421"/>
        <v>3447.6959999999999</v>
      </c>
      <c r="BC27" s="13">
        <f t="shared" si="421"/>
        <v>3689.8679999999995</v>
      </c>
      <c r="BD27" s="13">
        <f t="shared" si="421"/>
        <v>3637.7879999999996</v>
      </c>
      <c r="BE27" s="13">
        <f t="shared" si="421"/>
        <v>2770.6559999999999</v>
      </c>
      <c r="BF27" s="13">
        <f t="shared" si="421"/>
        <v>3622.1639999999998</v>
      </c>
      <c r="BG27" s="13">
        <f t="shared" si="421"/>
        <v>3583.1039999999998</v>
      </c>
      <c r="BH27" s="13">
        <f t="shared" si="421"/>
        <v>3346.14</v>
      </c>
      <c r="BI27" s="13">
        <f t="shared" si="421"/>
        <v>3627.3720000000003</v>
      </c>
      <c r="BJ27" s="13">
        <f t="shared" si="421"/>
        <v>4301.808</v>
      </c>
      <c r="BK27" s="13">
        <f>2.17*12*BK35</f>
        <v>3814.8599999999997</v>
      </c>
      <c r="BL27" s="13">
        <f t="shared" ref="BL27:BW27" si="422">2.17*12*BL35</f>
        <v>3734.136</v>
      </c>
      <c r="BM27" s="13">
        <f t="shared" si="422"/>
        <v>3260.2080000000001</v>
      </c>
      <c r="BN27" s="13">
        <f t="shared" si="422"/>
        <v>2166.5279999999998</v>
      </c>
      <c r="BO27" s="13">
        <f t="shared" si="422"/>
        <v>3231.5639999999999</v>
      </c>
      <c r="BP27" s="13">
        <f t="shared" si="422"/>
        <v>3395.616</v>
      </c>
      <c r="BQ27" s="13">
        <f t="shared" si="422"/>
        <v>3710.7</v>
      </c>
      <c r="BR27" s="13">
        <f t="shared" si="422"/>
        <v>4249.7279999999992</v>
      </c>
      <c r="BS27" s="13">
        <f t="shared" si="422"/>
        <v>4265.3519999999999</v>
      </c>
      <c r="BT27" s="13">
        <f t="shared" si="422"/>
        <v>3551.8560000000002</v>
      </c>
      <c r="BU27" s="13">
        <f t="shared" si="422"/>
        <v>3635.1839999999997</v>
      </c>
      <c r="BV27" s="13">
        <f t="shared" si="422"/>
        <v>5444.9639999999999</v>
      </c>
      <c r="BW27" s="13">
        <f t="shared" si="422"/>
        <v>3653.4120000000003</v>
      </c>
      <c r="BX27" s="13">
        <f>2.17*12*BX35</f>
        <v>14327.208000000001</v>
      </c>
      <c r="BY27" s="13">
        <f t="shared" ref="BY27:DI27" si="423">2.17*12*BY35</f>
        <v>2153.5079999999998</v>
      </c>
      <c r="BZ27" s="13">
        <f t="shared" si="423"/>
        <v>1932.1680000000001</v>
      </c>
      <c r="CA27" s="13">
        <f t="shared" si="423"/>
        <v>2880.0239999999999</v>
      </c>
      <c r="CB27" s="13">
        <f t="shared" si="423"/>
        <v>2036.328</v>
      </c>
      <c r="CC27" s="13">
        <f t="shared" si="423"/>
        <v>2059.7639999999997</v>
      </c>
      <c r="CD27" s="13">
        <f t="shared" si="423"/>
        <v>2091.0119999999997</v>
      </c>
      <c r="CE27" s="13">
        <f>2.17*12*CE35</f>
        <v>15097.991999999998</v>
      </c>
      <c r="CF27" s="13">
        <f t="shared" ref="CF27:CR27" si="424">2.17*12*CF35</f>
        <v>15366.204</v>
      </c>
      <c r="CG27" s="13">
        <f t="shared" si="424"/>
        <v>8509.8719999999994</v>
      </c>
      <c r="CH27" s="13">
        <f t="shared" si="424"/>
        <v>8983.7999999999993</v>
      </c>
      <c r="CI27" s="13">
        <f t="shared" si="424"/>
        <v>4231.5</v>
      </c>
      <c r="CJ27" s="13">
        <f t="shared" si="424"/>
        <v>2080.596</v>
      </c>
      <c r="CK27" s="13">
        <f t="shared" si="424"/>
        <v>2117.0519999999997</v>
      </c>
      <c r="CL27" s="13">
        <f t="shared" si="424"/>
        <v>2148.2999999999997</v>
      </c>
      <c r="CM27" s="13">
        <f t="shared" si="424"/>
        <v>4265.3519999999999</v>
      </c>
      <c r="CN27" s="13">
        <f t="shared" si="424"/>
        <v>4252.3320000000003</v>
      </c>
      <c r="CO27" s="13">
        <f t="shared" si="424"/>
        <v>2479.0079999999998</v>
      </c>
      <c r="CP27" s="13">
        <f t="shared" si="424"/>
        <v>4187.232</v>
      </c>
      <c r="CQ27" s="13">
        <f t="shared" si="424"/>
        <v>2853.9839999999999</v>
      </c>
      <c r="CR27" s="13">
        <f t="shared" si="424"/>
        <v>13595.484</v>
      </c>
      <c r="CS27" s="13">
        <f>2.17*12*CS35</f>
        <v>4804.38</v>
      </c>
      <c r="CT27" s="13">
        <f t="shared" ref="CT27:CY27" si="425">2.17*12*CT35</f>
        <v>2736.8039999999996</v>
      </c>
      <c r="CU27" s="13">
        <f t="shared" si="425"/>
        <v>2437.3439999999996</v>
      </c>
      <c r="CV27" s="13">
        <f t="shared" si="425"/>
        <v>3840.9</v>
      </c>
      <c r="CW27" s="13">
        <f t="shared" si="425"/>
        <v>5306.9520000000002</v>
      </c>
      <c r="CX27" s="13">
        <f t="shared" si="425"/>
        <v>5598.5999999999995</v>
      </c>
      <c r="CY27" s="13">
        <f t="shared" si="425"/>
        <v>6122.0039999999999</v>
      </c>
      <c r="CZ27" s="13">
        <f>2.17*12*CZ35</f>
        <v>3976.3079999999995</v>
      </c>
      <c r="DA27" s="13">
        <f t="shared" ref="DA27:DF27" si="426">2.17*12*DA35</f>
        <v>4036.2</v>
      </c>
      <c r="DB27" s="13">
        <f t="shared" si="426"/>
        <v>1822.8</v>
      </c>
      <c r="DC27" s="13">
        <f t="shared" si="426"/>
        <v>1778.5319999999999</v>
      </c>
      <c r="DD27" s="13">
        <f t="shared" si="426"/>
        <v>2937.3119999999999</v>
      </c>
      <c r="DE27" s="13">
        <f t="shared" si="426"/>
        <v>1984.248</v>
      </c>
      <c r="DF27" s="13">
        <f t="shared" si="426"/>
        <v>8650.4879999999994</v>
      </c>
      <c r="DG27" s="13">
        <f t="shared" si="423"/>
        <v>10556.615999999998</v>
      </c>
      <c r="DH27" s="13">
        <f t="shared" si="423"/>
        <v>12111.204</v>
      </c>
      <c r="DI27" s="13">
        <f t="shared" si="423"/>
        <v>12189.324000000001</v>
      </c>
      <c r="DJ27" s="13">
        <f t="shared" ref="DJ27:DO27" si="427">2.17*12*DJ35</f>
        <v>2898.252</v>
      </c>
      <c r="DK27" s="13">
        <f t="shared" si="427"/>
        <v>11725.812</v>
      </c>
      <c r="DL27" s="13">
        <f t="shared" si="427"/>
        <v>15170.904</v>
      </c>
      <c r="DM27" s="13">
        <f t="shared" si="427"/>
        <v>15147.468000000001</v>
      </c>
      <c r="DN27" s="13">
        <f t="shared" si="427"/>
        <v>15439.115999999998</v>
      </c>
      <c r="DO27" s="13">
        <f t="shared" si="427"/>
        <v>10353.504000000001</v>
      </c>
      <c r="DP27" s="13">
        <f>2.17*12*DP35</f>
        <v>10426.415999999999</v>
      </c>
      <c r="DQ27" s="13">
        <f t="shared" ref="DQ27:EA27" si="428">2.17*12*DQ35</f>
        <v>18326.951999999997</v>
      </c>
      <c r="DR27" s="13">
        <f t="shared" si="428"/>
        <v>14454.804</v>
      </c>
      <c r="DS27" s="13">
        <f t="shared" si="428"/>
        <v>9033.2759999999998</v>
      </c>
      <c r="DT27" s="13">
        <f t="shared" si="428"/>
        <v>5385.0720000000001</v>
      </c>
      <c r="DU27" s="13">
        <f t="shared" si="428"/>
        <v>5273.0999999999995</v>
      </c>
      <c r="DV27" s="13">
        <f t="shared" si="428"/>
        <v>3143.0279999999998</v>
      </c>
      <c r="DW27" s="13">
        <f t="shared" si="428"/>
        <v>14866.235999999999</v>
      </c>
      <c r="DX27" s="13">
        <f t="shared" si="428"/>
        <v>14811.551999999998</v>
      </c>
      <c r="DY27" s="13">
        <f t="shared" si="428"/>
        <v>13415.808000000001</v>
      </c>
      <c r="DZ27" s="13">
        <f t="shared" si="428"/>
        <v>3572.6879999999996</v>
      </c>
      <c r="EA27" s="13">
        <f t="shared" si="428"/>
        <v>3903.3960000000002</v>
      </c>
      <c r="EB27" s="13">
        <f>2.17*12*EB35</f>
        <v>3629.9760000000001</v>
      </c>
      <c r="EC27" s="13">
        <f t="shared" ref="EC27:EM27" si="429">2.17*12*EC35</f>
        <v>2903.46</v>
      </c>
      <c r="ED27" s="13">
        <f t="shared" si="429"/>
        <v>3616.9560000000001</v>
      </c>
      <c r="EE27" s="13">
        <f t="shared" si="429"/>
        <v>4286.1839999999993</v>
      </c>
      <c r="EF27" s="13">
        <f t="shared" si="429"/>
        <v>3616.9560000000001</v>
      </c>
      <c r="EG27" s="13">
        <f t="shared" si="429"/>
        <v>3059.7</v>
      </c>
      <c r="EH27" s="13">
        <f t="shared" si="429"/>
        <v>9127.02</v>
      </c>
      <c r="EI27" s="13">
        <f t="shared" si="429"/>
        <v>3398.22</v>
      </c>
      <c r="EJ27" s="13">
        <f t="shared" si="429"/>
        <v>3679.4520000000002</v>
      </c>
      <c r="EK27" s="13">
        <f t="shared" si="429"/>
        <v>3523.212</v>
      </c>
      <c r="EL27" s="13">
        <f t="shared" si="429"/>
        <v>3807.0479999999998</v>
      </c>
      <c r="EM27" s="13">
        <f t="shared" si="429"/>
        <v>3116.9879999999998</v>
      </c>
      <c r="EN27" s="13">
        <f t="shared" ref="EN27:EU27" si="430">2.17*12*EN35</f>
        <v>4741.884</v>
      </c>
      <c r="EO27" s="13">
        <f t="shared" si="430"/>
        <v>2135.2799999999997</v>
      </c>
      <c r="EP27" s="13">
        <f t="shared" si="430"/>
        <v>19144.608</v>
      </c>
      <c r="EQ27" s="13">
        <f t="shared" si="430"/>
        <v>9220.764000000001</v>
      </c>
      <c r="ER27" s="13">
        <f t="shared" si="430"/>
        <v>9947.2799999999988</v>
      </c>
      <c r="ES27" s="13">
        <f t="shared" si="430"/>
        <v>11379.48</v>
      </c>
      <c r="ET27" s="13">
        <f t="shared" si="430"/>
        <v>11660.712</v>
      </c>
      <c r="EU27" s="13">
        <f t="shared" si="430"/>
        <v>11728.415999999999</v>
      </c>
      <c r="EV27" s="13">
        <f>2.17*12*EV35</f>
        <v>12030.48</v>
      </c>
      <c r="EW27" s="13">
        <f t="shared" ref="EW27:FE27" si="431">2.17*12*EW35</f>
        <v>11876.844000000001</v>
      </c>
      <c r="EX27" s="13">
        <f t="shared" si="431"/>
        <v>3945.06</v>
      </c>
      <c r="EY27" s="13">
        <f t="shared" si="431"/>
        <v>3916.4160000000002</v>
      </c>
      <c r="EZ27" s="13">
        <f t="shared" si="431"/>
        <v>3960.6839999999997</v>
      </c>
      <c r="FA27" s="13">
        <f t="shared" si="431"/>
        <v>4051.8239999999996</v>
      </c>
      <c r="FB27" s="13">
        <f t="shared" si="431"/>
        <v>4577.8320000000003</v>
      </c>
      <c r="FC27" s="13">
        <f t="shared" si="431"/>
        <v>3955.4760000000001</v>
      </c>
      <c r="FD27" s="13">
        <f t="shared" si="431"/>
        <v>5322.576</v>
      </c>
      <c r="FE27" s="13">
        <f t="shared" si="431"/>
        <v>3393.0120000000002</v>
      </c>
      <c r="FF27" s="13">
        <f>2.17*12*FF35</f>
        <v>16709.868000000002</v>
      </c>
      <c r="FG27" s="13">
        <f t="shared" ref="FG27:FH27" si="432">2.17*12*FG35</f>
        <v>15160.488000000001</v>
      </c>
      <c r="FH27" s="13">
        <f t="shared" si="432"/>
        <v>6223.5599999999995</v>
      </c>
      <c r="FI27" s="13">
        <f t="shared" ref="FI27:FJ27" si="433">2.17*12*FI35</f>
        <v>6205.3320000000003</v>
      </c>
      <c r="FJ27" s="13">
        <f t="shared" si="433"/>
        <v>3481.5479999999998</v>
      </c>
      <c r="FK27" s="13">
        <f t="shared" ref="FK27" si="434">2.17*12*FK35</f>
        <v>14767.284</v>
      </c>
      <c r="FL27" s="13">
        <f t="shared" ref="FL27:FQ27" si="435">2.17*12*FL35</f>
        <v>11483.64</v>
      </c>
      <c r="FM27" s="13">
        <f t="shared" si="435"/>
        <v>19121.171999999999</v>
      </c>
      <c r="FN27" s="13">
        <f t="shared" si="435"/>
        <v>16303.644</v>
      </c>
      <c r="FO27" s="13">
        <f t="shared" si="435"/>
        <v>3403.4279999999994</v>
      </c>
      <c r="FP27" s="13">
        <f t="shared" si="435"/>
        <v>4041.4079999999994</v>
      </c>
      <c r="FQ27" s="13">
        <f t="shared" si="435"/>
        <v>5346.0119999999997</v>
      </c>
      <c r="FR27" s="13" t="s">
        <v>8</v>
      </c>
      <c r="FS27" s="13">
        <v>0.84</v>
      </c>
      <c r="FT27" s="13">
        <f t="shared" ref="FT27:GD27" si="436">0.84*12*FT35</f>
        <v>4780.9440000000004</v>
      </c>
      <c r="FU27" s="13">
        <f t="shared" si="436"/>
        <v>4675.1040000000003</v>
      </c>
      <c r="FV27" s="13">
        <f t="shared" si="436"/>
        <v>4043.0880000000002</v>
      </c>
      <c r="FW27" s="13">
        <f t="shared" si="436"/>
        <v>4044.096</v>
      </c>
      <c r="FX27" s="13">
        <f t="shared" si="436"/>
        <v>4653.9359999999997</v>
      </c>
      <c r="FY27" s="13">
        <f t="shared" si="436"/>
        <v>1185.4079999999999</v>
      </c>
      <c r="FZ27" s="13">
        <f t="shared" si="436"/>
        <v>1354.7520000000002</v>
      </c>
      <c r="GA27" s="13">
        <f t="shared" si="436"/>
        <v>1490.8320000000001</v>
      </c>
      <c r="GB27" s="13">
        <f t="shared" si="436"/>
        <v>1445.472</v>
      </c>
      <c r="GC27" s="13">
        <f t="shared" si="436"/>
        <v>603.79200000000003</v>
      </c>
      <c r="GD27" s="13">
        <f t="shared" si="436"/>
        <v>611.85599999999999</v>
      </c>
      <c r="GE27" s="13" t="s">
        <v>8</v>
      </c>
      <c r="GF27" s="31">
        <f>0.31+0.67+0.91+0.3+1.16+0.67</f>
        <v>4.0199999999999996</v>
      </c>
      <c r="GG27" s="13">
        <f>4.02*12*GG35</f>
        <v>31452.479999999996</v>
      </c>
      <c r="GH27" s="57">
        <v>0.88</v>
      </c>
      <c r="GI27" s="13">
        <f t="shared" ref="GI27" si="437">0.88*12*GI35</f>
        <v>5748.8639999999996</v>
      </c>
      <c r="GJ27" s="31">
        <f>0.32+0.18+0.38</f>
        <v>0.88</v>
      </c>
      <c r="GK27" s="13">
        <f t="shared" ref="GK27:GL27" si="438">0.88*12*GK35</f>
        <v>7784.8320000000012</v>
      </c>
      <c r="GL27" s="13">
        <f t="shared" si="438"/>
        <v>7713.0240000000003</v>
      </c>
      <c r="GM27" s="13">
        <f t="shared" ref="GM27:GO27" si="439">0.88*12*GM35</f>
        <v>7479.6480000000001</v>
      </c>
      <c r="GN27" s="13">
        <f t="shared" si="439"/>
        <v>7117.4400000000005</v>
      </c>
      <c r="GO27" s="13">
        <f t="shared" si="439"/>
        <v>7110.0479999999998</v>
      </c>
      <c r="GP27" s="13">
        <f t="shared" ref="GP27" si="440">0.88*12*GP35</f>
        <v>5570.4000000000005</v>
      </c>
      <c r="GQ27" s="13" t="s">
        <v>8</v>
      </c>
      <c r="GR27" s="66">
        <f>0.55</f>
        <v>0.55000000000000004</v>
      </c>
      <c r="GS27" s="13">
        <f>0.55*12*GS35</f>
        <v>1888.92</v>
      </c>
      <c r="GT27" s="13">
        <f t="shared" ref="GT27:IQ27" si="441">0.55*12*GT35</f>
        <v>2638.02</v>
      </c>
      <c r="GU27" s="13">
        <f t="shared" si="441"/>
        <v>2634.0600000000004</v>
      </c>
      <c r="GV27" s="13">
        <f t="shared" si="441"/>
        <v>2712.6000000000004</v>
      </c>
      <c r="GW27" s="13">
        <f t="shared" si="441"/>
        <v>2664.42</v>
      </c>
      <c r="GX27" s="13">
        <f t="shared" si="441"/>
        <v>1050.72</v>
      </c>
      <c r="GY27" s="13">
        <f t="shared" si="441"/>
        <v>1006.5000000000001</v>
      </c>
      <c r="GZ27" s="13">
        <f t="shared" si="441"/>
        <v>1064.5800000000002</v>
      </c>
      <c r="HA27" s="13">
        <f t="shared" si="441"/>
        <v>1072.5</v>
      </c>
      <c r="HB27" s="13">
        <f t="shared" si="441"/>
        <v>4649.7000000000007</v>
      </c>
      <c r="HC27" s="13">
        <f t="shared" si="441"/>
        <v>4565.22</v>
      </c>
      <c r="HD27" s="13">
        <f t="shared" si="441"/>
        <v>4969.8</v>
      </c>
      <c r="HE27" s="13">
        <f t="shared" si="441"/>
        <v>797.94</v>
      </c>
      <c r="HF27" s="13">
        <f t="shared" si="441"/>
        <v>1592.5800000000002</v>
      </c>
      <c r="HG27" s="13">
        <f t="shared" si="441"/>
        <v>682.44</v>
      </c>
      <c r="HH27" s="13">
        <f t="shared" si="441"/>
        <v>808.50000000000011</v>
      </c>
      <c r="HI27" s="13">
        <f t="shared" si="441"/>
        <v>887.04000000000008</v>
      </c>
      <c r="HJ27" s="13">
        <f t="shared" si="441"/>
        <v>3736.9200000000005</v>
      </c>
      <c r="HK27" s="13">
        <f t="shared" si="441"/>
        <v>1820.2800000000002</v>
      </c>
      <c r="HL27" s="13">
        <f t="shared" si="441"/>
        <v>3096.7200000000003</v>
      </c>
      <c r="HM27" s="13">
        <f t="shared" si="441"/>
        <v>1657.92</v>
      </c>
      <c r="HN27" s="13">
        <f t="shared" si="441"/>
        <v>3635.94</v>
      </c>
      <c r="HO27" s="13">
        <f t="shared" si="441"/>
        <v>3141.6000000000004</v>
      </c>
      <c r="HP27" s="13">
        <f t="shared" si="441"/>
        <v>4743.420000000001</v>
      </c>
      <c r="HQ27" s="13">
        <f t="shared" si="441"/>
        <v>3186.4800000000005</v>
      </c>
      <c r="HR27" s="13">
        <f t="shared" si="441"/>
        <v>3462.3600000000006</v>
      </c>
      <c r="HS27" s="13">
        <f t="shared" si="441"/>
        <v>3490.7400000000002</v>
      </c>
      <c r="HT27" s="13">
        <f t="shared" si="441"/>
        <v>3769.2600000000007</v>
      </c>
      <c r="HU27" s="13">
        <f t="shared" si="441"/>
        <v>3709.8600000000006</v>
      </c>
      <c r="HV27" s="13">
        <f t="shared" si="441"/>
        <v>3720.4200000000005</v>
      </c>
      <c r="HW27" s="13">
        <f t="shared" si="441"/>
        <v>1344.42</v>
      </c>
      <c r="HX27" s="13">
        <f t="shared" si="441"/>
        <v>2188.5600000000004</v>
      </c>
      <c r="HY27" s="13">
        <f t="shared" si="441"/>
        <v>3350.1600000000003</v>
      </c>
      <c r="HZ27" s="13">
        <f t="shared" si="441"/>
        <v>1433.52</v>
      </c>
      <c r="IA27" s="13">
        <f t="shared" si="441"/>
        <v>3562.0200000000004</v>
      </c>
      <c r="IB27" s="13">
        <f t="shared" si="441"/>
        <v>5086.6200000000008</v>
      </c>
      <c r="IC27" s="13">
        <f t="shared" si="441"/>
        <v>3020.1600000000003</v>
      </c>
      <c r="ID27" s="13">
        <f t="shared" si="441"/>
        <v>3040.6200000000003</v>
      </c>
      <c r="IE27" s="13">
        <f t="shared" si="441"/>
        <v>3021.4800000000005</v>
      </c>
      <c r="IF27" s="13">
        <f t="shared" si="441"/>
        <v>1146.42</v>
      </c>
      <c r="IG27" s="13">
        <f t="shared" si="441"/>
        <v>1546.38</v>
      </c>
      <c r="IH27" s="13">
        <f t="shared" si="441"/>
        <v>627</v>
      </c>
      <c r="II27" s="13">
        <f t="shared" si="441"/>
        <v>1823.5800000000002</v>
      </c>
      <c r="IJ27" s="13">
        <f t="shared" si="441"/>
        <v>5002.8</v>
      </c>
      <c r="IK27" s="13">
        <f t="shared" si="441"/>
        <v>3676.8600000000006</v>
      </c>
      <c r="IL27" s="13">
        <f t="shared" si="441"/>
        <v>3723.0600000000004</v>
      </c>
      <c r="IM27" s="13">
        <f t="shared" si="441"/>
        <v>3391.7400000000002</v>
      </c>
      <c r="IN27" s="13">
        <f t="shared" si="441"/>
        <v>3579.18</v>
      </c>
      <c r="IO27" s="13">
        <f t="shared" si="441"/>
        <v>809.16000000000008</v>
      </c>
      <c r="IP27" s="13">
        <f t="shared" si="441"/>
        <v>4733.5200000000004</v>
      </c>
      <c r="IQ27" s="13">
        <f t="shared" si="441"/>
        <v>3672.9</v>
      </c>
      <c r="IR27" s="13" t="s">
        <v>8</v>
      </c>
      <c r="IS27" s="66">
        <f>0.31+0.16</f>
        <v>0.47</v>
      </c>
      <c r="IT27" s="13">
        <f>0.47*12*IT35</f>
        <v>666.64800000000002</v>
      </c>
      <c r="IU27" s="13">
        <f>0.47*12*IU35</f>
        <v>2268.4079999999999</v>
      </c>
      <c r="IV27" s="66">
        <f>0.67+0.45+0.67</f>
        <v>1.79</v>
      </c>
      <c r="IW27" s="13">
        <f>1.79*12*IW35</f>
        <v>11238.336000000001</v>
      </c>
      <c r="IX27" s="13">
        <v>0.55000000000000004</v>
      </c>
      <c r="IY27" s="13">
        <f>0.55*12*IY35</f>
        <v>5566.4400000000005</v>
      </c>
    </row>
    <row r="28" spans="1:259" s="1" customFormat="1" x14ac:dyDescent="0.2">
      <c r="A28" s="103" t="s">
        <v>7</v>
      </c>
      <c r="B28" s="104"/>
      <c r="C28" s="104"/>
      <c r="D28" s="104"/>
      <c r="E28" s="104"/>
      <c r="F28" s="105"/>
      <c r="G28" s="12"/>
      <c r="H28" s="16">
        <f t="shared" ref="H28" si="442">SUM(H29:H33)</f>
        <v>11.659999999999997</v>
      </c>
      <c r="I28" s="16">
        <f t="shared" ref="I28:K28" si="443">SUM(I29:I33)</f>
        <v>98181.864000000001</v>
      </c>
      <c r="J28" s="16">
        <f t="shared" si="443"/>
        <v>80999.687999999995</v>
      </c>
      <c r="K28" s="16">
        <f t="shared" si="443"/>
        <v>78089.351999999984</v>
      </c>
      <c r="L28" s="16">
        <f t="shared" ref="L28:M28" si="444">SUM(L29:L33)</f>
        <v>19826.663999999997</v>
      </c>
      <c r="M28" s="16">
        <f t="shared" si="444"/>
        <v>28263.839999999997</v>
      </c>
      <c r="N28" s="12"/>
      <c r="O28" s="16">
        <v>7.3299999999999992</v>
      </c>
      <c r="P28" s="16">
        <f t="shared" ref="P28:Y28" si="445">SUM(P29:P33)</f>
        <v>10634.364000000001</v>
      </c>
      <c r="Q28" s="16">
        <f t="shared" si="445"/>
        <v>12217.644</v>
      </c>
      <c r="R28" s="16">
        <f t="shared" si="445"/>
        <v>7115.9640000000009</v>
      </c>
      <c r="S28" s="16">
        <f t="shared" si="445"/>
        <v>7186.3320000000012</v>
      </c>
      <c r="T28" s="16">
        <f t="shared" si="445"/>
        <v>7186.3320000000012</v>
      </c>
      <c r="U28" s="16">
        <f t="shared" si="445"/>
        <v>7107.1680000000006</v>
      </c>
      <c r="V28" s="16">
        <f t="shared" si="445"/>
        <v>6966.4320000000007</v>
      </c>
      <c r="W28" s="16">
        <f t="shared" si="445"/>
        <v>50708.939999999995</v>
      </c>
      <c r="X28" s="16">
        <f t="shared" si="445"/>
        <v>7098.3720000000012</v>
      </c>
      <c r="Y28" s="16">
        <f t="shared" si="445"/>
        <v>6790.5119999999997</v>
      </c>
      <c r="Z28" s="16">
        <f t="shared" ref="Z28:AH28" si="446">SUM(Z29:Z33)</f>
        <v>23089.5</v>
      </c>
      <c r="AA28" s="16">
        <f t="shared" si="446"/>
        <v>34981.691999999995</v>
      </c>
      <c r="AB28" s="16">
        <f t="shared" si="446"/>
        <v>45545.687999999995</v>
      </c>
      <c r="AC28" s="16">
        <f t="shared" si="446"/>
        <v>35535.839999999997</v>
      </c>
      <c r="AD28" s="16">
        <f t="shared" si="446"/>
        <v>30698.040000000005</v>
      </c>
      <c r="AE28" s="16">
        <f t="shared" si="446"/>
        <v>16017.516</v>
      </c>
      <c r="AF28" s="16">
        <f t="shared" si="446"/>
        <v>37145.508000000002</v>
      </c>
      <c r="AG28" s="16">
        <f t="shared" si="446"/>
        <v>45765.588000000003</v>
      </c>
      <c r="AH28" s="16">
        <f t="shared" si="446"/>
        <v>7089.576</v>
      </c>
      <c r="AI28" s="16">
        <f t="shared" ref="AI28:AU28" si="447">SUM(AI29:AI33)</f>
        <v>37699.656000000003</v>
      </c>
      <c r="AJ28" s="16">
        <f t="shared" si="447"/>
        <v>46847.496000000006</v>
      </c>
      <c r="AK28" s="16">
        <f t="shared" si="447"/>
        <v>10968.611999999999</v>
      </c>
      <c r="AL28" s="16">
        <f t="shared" si="447"/>
        <v>27012.516</v>
      </c>
      <c r="AM28" s="16">
        <f t="shared" si="447"/>
        <v>13431.492</v>
      </c>
      <c r="AN28" s="16">
        <f t="shared" si="447"/>
        <v>13079.652</v>
      </c>
      <c r="AO28" s="16">
        <f t="shared" si="447"/>
        <v>13299.552</v>
      </c>
      <c r="AP28" s="16">
        <f t="shared" si="447"/>
        <v>13572.228000000001</v>
      </c>
      <c r="AQ28" s="16">
        <f t="shared" si="447"/>
        <v>13334.735999999999</v>
      </c>
      <c r="AR28" s="16">
        <f t="shared" si="447"/>
        <v>13422.695999999998</v>
      </c>
      <c r="AS28" s="16">
        <f t="shared" si="447"/>
        <v>13317.144</v>
      </c>
      <c r="AT28" s="16">
        <f t="shared" si="447"/>
        <v>13361.124000000002</v>
      </c>
      <c r="AU28" s="16">
        <f t="shared" si="447"/>
        <v>21013.644000000008</v>
      </c>
      <c r="AV28" s="16">
        <f t="shared" ref="AV28:BI28" si="448">SUM(AV29:AV33)</f>
        <v>11962.560000000001</v>
      </c>
      <c r="AW28" s="16">
        <f t="shared" si="448"/>
        <v>17345.712</v>
      </c>
      <c r="AX28" s="16">
        <f t="shared" si="448"/>
        <v>12780.588000000002</v>
      </c>
      <c r="AY28" s="16">
        <f t="shared" si="448"/>
        <v>14196.744000000002</v>
      </c>
      <c r="AZ28" s="16">
        <f t="shared" si="448"/>
        <v>12032.928000000002</v>
      </c>
      <c r="BA28" s="16">
        <f t="shared" si="448"/>
        <v>12270.419999999998</v>
      </c>
      <c r="BB28" s="16">
        <f t="shared" si="448"/>
        <v>11645.904</v>
      </c>
      <c r="BC28" s="16">
        <f t="shared" si="448"/>
        <v>12463.932000000001</v>
      </c>
      <c r="BD28" s="16">
        <f t="shared" si="448"/>
        <v>12288.012000000002</v>
      </c>
      <c r="BE28" s="16">
        <f t="shared" si="448"/>
        <v>9358.9440000000013</v>
      </c>
      <c r="BF28" s="16">
        <f t="shared" si="448"/>
        <v>12235.235999999999</v>
      </c>
      <c r="BG28" s="16">
        <f t="shared" si="448"/>
        <v>12103.296</v>
      </c>
      <c r="BH28" s="16">
        <f t="shared" si="448"/>
        <v>11302.859999999999</v>
      </c>
      <c r="BI28" s="16">
        <f t="shared" si="448"/>
        <v>12252.828000000001</v>
      </c>
      <c r="BJ28" s="16">
        <f t="shared" ref="BJ28:DX28" si="449">SUM(BJ29:BJ33)</f>
        <v>14530.992</v>
      </c>
      <c r="BK28" s="16">
        <f t="shared" si="449"/>
        <v>12886.140000000001</v>
      </c>
      <c r="BL28" s="16">
        <f t="shared" si="449"/>
        <v>12613.464</v>
      </c>
      <c r="BM28" s="16">
        <f t="shared" si="449"/>
        <v>11012.592000000001</v>
      </c>
      <c r="BN28" s="16">
        <f t="shared" si="449"/>
        <v>7318.2720000000008</v>
      </c>
      <c r="BO28" s="16">
        <f t="shared" si="449"/>
        <v>10915.835999999999</v>
      </c>
      <c r="BP28" s="16">
        <f t="shared" si="449"/>
        <v>11469.984</v>
      </c>
      <c r="BQ28" s="16">
        <f t="shared" si="449"/>
        <v>12534.300000000001</v>
      </c>
      <c r="BR28" s="16">
        <f t="shared" si="449"/>
        <v>14355.071999999998</v>
      </c>
      <c r="BS28" s="16">
        <f t="shared" si="449"/>
        <v>14407.848000000002</v>
      </c>
      <c r="BT28" s="16">
        <f t="shared" si="449"/>
        <v>11997.744000000002</v>
      </c>
      <c r="BU28" s="16">
        <f t="shared" si="449"/>
        <v>12279.216</v>
      </c>
      <c r="BV28" s="16">
        <f t="shared" si="449"/>
        <v>18392.435999999998</v>
      </c>
      <c r="BW28" s="16">
        <f t="shared" si="449"/>
        <v>12340.788000000002</v>
      </c>
      <c r="BX28" s="16">
        <f t="shared" si="449"/>
        <v>48395.592000000004</v>
      </c>
      <c r="BY28" s="16">
        <f t="shared" si="449"/>
        <v>7274.2920000000004</v>
      </c>
      <c r="BZ28" s="16">
        <f t="shared" si="449"/>
        <v>6526.6320000000005</v>
      </c>
      <c r="CA28" s="16">
        <f t="shared" si="449"/>
        <v>9728.3760000000002</v>
      </c>
      <c r="CB28" s="16">
        <f t="shared" si="449"/>
        <v>6878.4720000000007</v>
      </c>
      <c r="CC28" s="16">
        <f t="shared" si="449"/>
        <v>6957.6360000000004</v>
      </c>
      <c r="CD28" s="16">
        <f t="shared" si="449"/>
        <v>7063.1880000000001</v>
      </c>
      <c r="CE28" s="16">
        <f t="shared" si="449"/>
        <v>50999.207999999999</v>
      </c>
      <c r="CF28" s="16">
        <f t="shared" si="449"/>
        <v>51905.196000000004</v>
      </c>
      <c r="CG28" s="16">
        <f t="shared" si="449"/>
        <v>28745.328000000005</v>
      </c>
      <c r="CH28" s="16">
        <f t="shared" si="449"/>
        <v>30346.200000000004</v>
      </c>
      <c r="CI28" s="16">
        <f t="shared" si="449"/>
        <v>14293.5</v>
      </c>
      <c r="CJ28" s="16">
        <f t="shared" si="449"/>
        <v>7028.0039999999999</v>
      </c>
      <c r="CK28" s="16">
        <f t="shared" si="449"/>
        <v>7151.1480000000001</v>
      </c>
      <c r="CL28" s="16">
        <f t="shared" si="449"/>
        <v>7256.7</v>
      </c>
      <c r="CM28" s="16">
        <f t="shared" si="449"/>
        <v>14407.848000000002</v>
      </c>
      <c r="CN28" s="16">
        <f t="shared" si="449"/>
        <v>14363.868000000002</v>
      </c>
      <c r="CO28" s="16">
        <f t="shared" si="449"/>
        <v>8373.7920000000013</v>
      </c>
      <c r="CP28" s="16">
        <f t="shared" si="449"/>
        <v>14143.968000000001</v>
      </c>
      <c r="CQ28" s="16">
        <f t="shared" si="449"/>
        <v>9640.4160000000011</v>
      </c>
      <c r="CR28" s="16">
        <f t="shared" si="449"/>
        <v>45923.916000000005</v>
      </c>
      <c r="CS28" s="16">
        <f t="shared" si="449"/>
        <v>16228.620000000003</v>
      </c>
      <c r="CT28" s="16">
        <f t="shared" si="449"/>
        <v>9244.5960000000014</v>
      </c>
      <c r="CU28" s="16">
        <f t="shared" si="449"/>
        <v>8233.0560000000005</v>
      </c>
      <c r="CV28" s="16">
        <f t="shared" si="449"/>
        <v>12974.1</v>
      </c>
      <c r="CW28" s="16">
        <f t="shared" si="449"/>
        <v>17926.248000000003</v>
      </c>
      <c r="CX28" s="16">
        <f t="shared" si="449"/>
        <v>18911.400000000001</v>
      </c>
      <c r="CY28" s="16">
        <f t="shared" si="449"/>
        <v>20679.396000000001</v>
      </c>
      <c r="CZ28" s="16">
        <f t="shared" si="449"/>
        <v>13431.492</v>
      </c>
      <c r="DA28" s="16">
        <f t="shared" si="449"/>
        <v>13633.800000000001</v>
      </c>
      <c r="DB28" s="16">
        <f t="shared" si="449"/>
        <v>6157.2</v>
      </c>
      <c r="DC28" s="16">
        <f t="shared" si="449"/>
        <v>6007.6679999999997</v>
      </c>
      <c r="DD28" s="16">
        <f t="shared" si="449"/>
        <v>9921.8880000000008</v>
      </c>
      <c r="DE28" s="16">
        <f t="shared" si="449"/>
        <v>6702.5520000000006</v>
      </c>
      <c r="DF28" s="16">
        <f t="shared" si="449"/>
        <v>29220.312000000005</v>
      </c>
      <c r="DG28" s="16">
        <f t="shared" si="449"/>
        <v>35658.984000000004</v>
      </c>
      <c r="DH28" s="16">
        <f t="shared" si="449"/>
        <v>40910.196000000004</v>
      </c>
      <c r="DI28" s="16">
        <f t="shared" si="449"/>
        <v>41174.076000000001</v>
      </c>
      <c r="DJ28" s="16">
        <f t="shared" si="449"/>
        <v>9789.9480000000003</v>
      </c>
      <c r="DK28" s="16">
        <f t="shared" si="449"/>
        <v>39608.388000000006</v>
      </c>
      <c r="DL28" s="16">
        <f t="shared" si="449"/>
        <v>51245.496000000006</v>
      </c>
      <c r="DM28" s="16">
        <f t="shared" si="449"/>
        <v>51166.332000000009</v>
      </c>
      <c r="DN28" s="16">
        <f t="shared" si="449"/>
        <v>52151.483999999997</v>
      </c>
      <c r="DO28" s="16">
        <f t="shared" si="449"/>
        <v>34972.896000000008</v>
      </c>
      <c r="DP28" s="16">
        <f t="shared" si="449"/>
        <v>35219.184000000001</v>
      </c>
      <c r="DQ28" s="16">
        <f t="shared" si="449"/>
        <v>61906.248</v>
      </c>
      <c r="DR28" s="16">
        <f t="shared" si="449"/>
        <v>48826.595999999998</v>
      </c>
      <c r="DS28" s="16">
        <f t="shared" si="449"/>
        <v>30513.324000000001</v>
      </c>
      <c r="DT28" s="16">
        <f t="shared" si="449"/>
        <v>18190.128000000001</v>
      </c>
      <c r="DU28" s="16">
        <f t="shared" si="449"/>
        <v>17811.900000000001</v>
      </c>
      <c r="DV28" s="16">
        <f t="shared" si="449"/>
        <v>10616.772000000001</v>
      </c>
      <c r="DW28" s="16">
        <f t="shared" si="449"/>
        <v>50216.364000000001</v>
      </c>
      <c r="DX28" s="16">
        <f t="shared" si="449"/>
        <v>50031.648000000001</v>
      </c>
      <c r="DY28" s="16">
        <f t="shared" ref="DY28:FG28" si="450">SUM(DY29:DY33)</f>
        <v>45316.992000000006</v>
      </c>
      <c r="DZ28" s="16">
        <f t="shared" si="450"/>
        <v>12068.111999999999</v>
      </c>
      <c r="EA28" s="16">
        <f t="shared" si="450"/>
        <v>13185.204000000002</v>
      </c>
      <c r="EB28" s="16">
        <f t="shared" si="450"/>
        <v>12261.624000000002</v>
      </c>
      <c r="EC28" s="16">
        <f t="shared" si="450"/>
        <v>9807.5400000000009</v>
      </c>
      <c r="ED28" s="16">
        <f t="shared" si="450"/>
        <v>12217.644</v>
      </c>
      <c r="EE28" s="16">
        <f t="shared" si="450"/>
        <v>14478.216</v>
      </c>
      <c r="EF28" s="16">
        <f t="shared" si="450"/>
        <v>12217.644</v>
      </c>
      <c r="EG28" s="16">
        <f t="shared" si="450"/>
        <v>10335.300000000001</v>
      </c>
      <c r="EH28" s="16">
        <f t="shared" si="450"/>
        <v>30829.980000000003</v>
      </c>
      <c r="EI28" s="16">
        <f t="shared" si="450"/>
        <v>11478.779999999999</v>
      </c>
      <c r="EJ28" s="16">
        <f t="shared" si="450"/>
        <v>12428.748000000001</v>
      </c>
      <c r="EK28" s="16">
        <f t="shared" si="450"/>
        <v>11900.988000000001</v>
      </c>
      <c r="EL28" s="16">
        <f t="shared" si="450"/>
        <v>12859.752</v>
      </c>
      <c r="EM28" s="16">
        <f t="shared" si="450"/>
        <v>10528.812000000002</v>
      </c>
      <c r="EN28" s="16">
        <f t="shared" si="450"/>
        <v>16017.516</v>
      </c>
      <c r="EO28" s="16">
        <f t="shared" si="450"/>
        <v>7212.72</v>
      </c>
      <c r="EP28" s="16">
        <f t="shared" si="450"/>
        <v>64668.192000000003</v>
      </c>
      <c r="EQ28" s="16">
        <f t="shared" si="450"/>
        <v>31146.636000000006</v>
      </c>
      <c r="ER28" s="16">
        <f t="shared" si="450"/>
        <v>33600.720000000001</v>
      </c>
      <c r="ES28" s="16">
        <f t="shared" si="450"/>
        <v>38438.520000000004</v>
      </c>
      <c r="ET28" s="16">
        <f t="shared" si="450"/>
        <v>39388.487999999998</v>
      </c>
      <c r="EU28" s="16">
        <f t="shared" si="450"/>
        <v>39617.184000000001</v>
      </c>
      <c r="EV28" s="16">
        <f t="shared" si="450"/>
        <v>40637.520000000004</v>
      </c>
      <c r="EW28" s="16">
        <f t="shared" si="450"/>
        <v>40118.556000000011</v>
      </c>
      <c r="EX28" s="16">
        <f t="shared" si="450"/>
        <v>13325.94</v>
      </c>
      <c r="EY28" s="16">
        <f t="shared" si="450"/>
        <v>13229.184000000001</v>
      </c>
      <c r="EZ28" s="16">
        <f t="shared" si="450"/>
        <v>13378.716</v>
      </c>
      <c r="FA28" s="16">
        <f t="shared" si="450"/>
        <v>13686.576000000001</v>
      </c>
      <c r="FB28" s="16">
        <f t="shared" si="450"/>
        <v>15463.368000000002</v>
      </c>
      <c r="FC28" s="16">
        <f t="shared" si="450"/>
        <v>13361.124000000002</v>
      </c>
      <c r="FD28" s="16">
        <f t="shared" si="450"/>
        <v>17979.024000000005</v>
      </c>
      <c r="FE28" s="16">
        <f t="shared" si="450"/>
        <v>11461.188</v>
      </c>
      <c r="FF28" s="16">
        <f t="shared" si="450"/>
        <v>56443.932000000001</v>
      </c>
      <c r="FG28" s="16">
        <f t="shared" si="450"/>
        <v>51210.312000000005</v>
      </c>
      <c r="FH28" s="16">
        <f t="shared" ref="FH28:FI28" si="451">SUM(FH29:FH33)</f>
        <v>21022.440000000002</v>
      </c>
      <c r="FI28" s="16">
        <f t="shared" si="451"/>
        <v>20960.868000000002</v>
      </c>
      <c r="FJ28" s="16">
        <f t="shared" ref="FJ28" si="452">SUM(FJ29:FJ33)</f>
        <v>11760.252</v>
      </c>
      <c r="FK28" s="16">
        <f t="shared" ref="FK28:FQ28" si="453">SUM(FK29:FK33)</f>
        <v>49882.116000000002</v>
      </c>
      <c r="FL28" s="16">
        <f t="shared" si="453"/>
        <v>38790.36</v>
      </c>
      <c r="FM28" s="16">
        <f t="shared" si="453"/>
        <v>64589.027999999991</v>
      </c>
      <c r="FN28" s="16">
        <f t="shared" si="453"/>
        <v>55071.756000000001</v>
      </c>
      <c r="FO28" s="16">
        <f t="shared" si="453"/>
        <v>11496.371999999999</v>
      </c>
      <c r="FP28" s="16">
        <f t="shared" si="453"/>
        <v>13651.392</v>
      </c>
      <c r="FQ28" s="16">
        <f t="shared" si="453"/>
        <v>18058.188000000002</v>
      </c>
      <c r="FR28" s="12"/>
      <c r="FS28" s="16">
        <v>9.370000000000001</v>
      </c>
      <c r="FT28" s="16">
        <f t="shared" ref="FT28" si="454">SUM(FT29:FT33)</f>
        <v>53330.291999999994</v>
      </c>
      <c r="FU28" s="16">
        <f t="shared" ref="FU28:GB28" si="455">SUM(FU29:FU33)</f>
        <v>52149.671999999999</v>
      </c>
      <c r="FV28" s="16">
        <f t="shared" si="455"/>
        <v>45099.684000000001</v>
      </c>
      <c r="FW28" s="16">
        <f t="shared" si="455"/>
        <v>45110.928</v>
      </c>
      <c r="FX28" s="16">
        <f t="shared" si="455"/>
        <v>51913.547999999995</v>
      </c>
      <c r="FY28" s="16">
        <f t="shared" si="455"/>
        <v>13222.944000000001</v>
      </c>
      <c r="FZ28" s="16">
        <f t="shared" si="455"/>
        <v>15111.936000000002</v>
      </c>
      <c r="GA28" s="16">
        <f t="shared" si="455"/>
        <v>16629.876</v>
      </c>
      <c r="GB28" s="16">
        <f t="shared" si="455"/>
        <v>16123.895999999999</v>
      </c>
      <c r="GC28" s="16">
        <f t="shared" ref="GC28:GD28" si="456">SUM(GC29:GC33)</f>
        <v>6735.1559999999999</v>
      </c>
      <c r="GD28" s="16">
        <f t="shared" si="456"/>
        <v>6825.1080000000002</v>
      </c>
      <c r="GE28" s="12"/>
      <c r="GF28" s="32">
        <f t="shared" ref="GF28" si="457">SUM(GF29:GF33)</f>
        <v>6.8</v>
      </c>
      <c r="GG28" s="16">
        <f t="shared" ref="GG28:GI28" si="458">SUM(GG29:GG33)</f>
        <v>53203.200000000004</v>
      </c>
      <c r="GH28" s="59">
        <f t="shared" si="458"/>
        <v>11.659999999999997</v>
      </c>
      <c r="GI28" s="16">
        <f t="shared" si="458"/>
        <v>76172.447999999989</v>
      </c>
      <c r="GJ28" s="32">
        <f t="shared" ref="GJ28" si="459">SUM(GJ29:GJ33)</f>
        <v>6.28</v>
      </c>
      <c r="GK28" s="16">
        <f t="shared" ref="GK28:GO28" si="460">SUM(GK29:GK33)</f>
        <v>55555.392000000007</v>
      </c>
      <c r="GL28" s="16">
        <f t="shared" si="460"/>
        <v>55042.943999999996</v>
      </c>
      <c r="GM28" s="16">
        <f t="shared" si="460"/>
        <v>53377.48799999999</v>
      </c>
      <c r="GN28" s="16">
        <f t="shared" si="460"/>
        <v>50792.639999999999</v>
      </c>
      <c r="GO28" s="16">
        <f t="shared" si="460"/>
        <v>50739.887999999992</v>
      </c>
      <c r="GP28" s="16">
        <f t="shared" ref="GP28" si="461">SUM(GP29:GP33)</f>
        <v>39752.399999999994</v>
      </c>
      <c r="GQ28" s="12"/>
      <c r="GR28" s="67">
        <f t="shared" ref="GR28" si="462">SUM(GR29:GR33)</f>
        <v>3.9100000000000006</v>
      </c>
      <c r="GS28" s="16">
        <f t="shared" ref="GS28:IJ28" si="463">SUM(GS29:GS33)</f>
        <v>13428.503999999999</v>
      </c>
      <c r="GT28" s="16">
        <f t="shared" si="463"/>
        <v>18753.923999999999</v>
      </c>
      <c r="GU28" s="16">
        <f t="shared" si="463"/>
        <v>18725.772000000001</v>
      </c>
      <c r="GV28" s="16">
        <f t="shared" si="463"/>
        <v>19284.120000000003</v>
      </c>
      <c r="GW28" s="16">
        <f t="shared" si="463"/>
        <v>18941.603999999999</v>
      </c>
      <c r="GX28" s="16">
        <f t="shared" si="463"/>
        <v>7469.6640000000007</v>
      </c>
      <c r="GY28" s="16">
        <f t="shared" si="463"/>
        <v>7155.2999999999993</v>
      </c>
      <c r="GZ28" s="16">
        <f t="shared" si="463"/>
        <v>7568.1959999999999</v>
      </c>
      <c r="HA28" s="16">
        <f t="shared" si="463"/>
        <v>7624.5</v>
      </c>
      <c r="HB28" s="16">
        <f t="shared" si="463"/>
        <v>33055.14</v>
      </c>
      <c r="HC28" s="16">
        <f t="shared" si="463"/>
        <v>32454.564000000006</v>
      </c>
      <c r="HD28" s="16">
        <f t="shared" si="463"/>
        <v>35330.76</v>
      </c>
      <c r="HE28" s="16">
        <f t="shared" si="463"/>
        <v>5672.6279999999997</v>
      </c>
      <c r="HF28" s="16">
        <f t="shared" si="463"/>
        <v>11321.796</v>
      </c>
      <c r="HG28" s="16">
        <f t="shared" si="463"/>
        <v>4851.5280000000002</v>
      </c>
      <c r="HH28" s="16">
        <f t="shared" si="463"/>
        <v>5747.7000000000007</v>
      </c>
      <c r="HI28" s="16">
        <f t="shared" si="463"/>
        <v>6306.0479999999998</v>
      </c>
      <c r="HJ28" s="16">
        <f t="shared" si="463"/>
        <v>26566.103999999999</v>
      </c>
      <c r="HK28" s="16">
        <f t="shared" si="463"/>
        <v>12940.536</v>
      </c>
      <c r="HL28" s="16">
        <f t="shared" si="463"/>
        <v>22014.863999999998</v>
      </c>
      <c r="HM28" s="16">
        <f t="shared" si="463"/>
        <v>11786.304</v>
      </c>
      <c r="HN28" s="16">
        <f t="shared" si="463"/>
        <v>25848.228000000003</v>
      </c>
      <c r="HO28" s="16">
        <f t="shared" si="463"/>
        <v>22333.920000000002</v>
      </c>
      <c r="HP28" s="16">
        <f t="shared" si="463"/>
        <v>33721.404000000002</v>
      </c>
      <c r="HQ28" s="16">
        <f t="shared" si="463"/>
        <v>22652.976000000002</v>
      </c>
      <c r="HR28" s="16">
        <f t="shared" si="463"/>
        <v>24614.232000000004</v>
      </c>
      <c r="HS28" s="16">
        <f t="shared" si="463"/>
        <v>24815.988000000001</v>
      </c>
      <c r="HT28" s="16">
        <f t="shared" si="463"/>
        <v>26796.011999999999</v>
      </c>
      <c r="HU28" s="16">
        <f t="shared" si="463"/>
        <v>26373.732000000004</v>
      </c>
      <c r="HV28" s="16">
        <f t="shared" si="463"/>
        <v>26448.804000000004</v>
      </c>
      <c r="HW28" s="16">
        <f t="shared" si="463"/>
        <v>9557.6040000000012</v>
      </c>
      <c r="HX28" s="16">
        <f t="shared" si="463"/>
        <v>15558.672</v>
      </c>
      <c r="HY28" s="16">
        <f t="shared" si="463"/>
        <v>23816.592000000001</v>
      </c>
      <c r="HZ28" s="16">
        <f t="shared" si="463"/>
        <v>10191.023999999999</v>
      </c>
      <c r="IA28" s="16">
        <f t="shared" si="463"/>
        <v>25322.724000000002</v>
      </c>
      <c r="IB28" s="16">
        <f t="shared" si="463"/>
        <v>36161.243999999999</v>
      </c>
      <c r="IC28" s="16">
        <f t="shared" si="463"/>
        <v>21470.592000000001</v>
      </c>
      <c r="ID28" s="16">
        <f t="shared" si="463"/>
        <v>21616.044000000002</v>
      </c>
      <c r="IE28" s="16">
        <f t="shared" si="463"/>
        <v>21479.976000000002</v>
      </c>
      <c r="IF28" s="16">
        <f t="shared" si="463"/>
        <v>8150.0040000000008</v>
      </c>
      <c r="IG28" s="16">
        <f t="shared" si="463"/>
        <v>10993.356000000002</v>
      </c>
      <c r="IH28" s="16">
        <f t="shared" si="463"/>
        <v>4457.4000000000005</v>
      </c>
      <c r="II28" s="16">
        <f t="shared" si="463"/>
        <v>12963.996000000001</v>
      </c>
      <c r="IJ28" s="16">
        <f t="shared" si="463"/>
        <v>35565.360000000001</v>
      </c>
      <c r="IK28" s="16">
        <f t="shared" ref="IK28:IQ28" si="464">SUM(IK29:IK33)</f>
        <v>26139.132000000001</v>
      </c>
      <c r="IL28" s="16">
        <f t="shared" si="464"/>
        <v>26467.572</v>
      </c>
      <c r="IM28" s="16">
        <f t="shared" si="464"/>
        <v>24112.188000000002</v>
      </c>
      <c r="IN28" s="16">
        <f t="shared" si="464"/>
        <v>25444.716</v>
      </c>
      <c r="IO28" s="16">
        <f t="shared" si="464"/>
        <v>5752.3919999999998</v>
      </c>
      <c r="IP28" s="16">
        <f t="shared" si="464"/>
        <v>33651.024000000005</v>
      </c>
      <c r="IQ28" s="16">
        <f t="shared" si="464"/>
        <v>26110.980000000003</v>
      </c>
      <c r="IR28" s="12"/>
      <c r="IS28" s="67">
        <f t="shared" ref="IS28" si="465">SUM(IS29:IS33)</f>
        <v>4.919999999999999</v>
      </c>
      <c r="IT28" s="16">
        <f t="shared" ref="IT28:IU28" si="466">SUM(IT29:IT33)</f>
        <v>6978.5280000000002</v>
      </c>
      <c r="IU28" s="16">
        <f t="shared" si="466"/>
        <v>23745.888000000003</v>
      </c>
      <c r="IV28" s="67">
        <f t="shared" ref="IV28" si="467">SUM(IV29:IV33)</f>
        <v>4.6500000000000004</v>
      </c>
      <c r="IW28" s="16">
        <f t="shared" ref="IW28" si="468">SUM(IW29:IW33)</f>
        <v>29194.560000000001</v>
      </c>
      <c r="IX28" s="16">
        <f t="shared" ref="IX28:IY28" si="469">SUM(IX29:IX33)</f>
        <v>4.03</v>
      </c>
      <c r="IY28" s="16">
        <f t="shared" si="469"/>
        <v>40786.824000000001</v>
      </c>
    </row>
    <row r="29" spans="1:259" s="1" customFormat="1" ht="176.25" customHeight="1" x14ac:dyDescent="0.2">
      <c r="A29" s="92" t="s">
        <v>39</v>
      </c>
      <c r="B29" s="92"/>
      <c r="C29" s="92"/>
      <c r="D29" s="92"/>
      <c r="E29" s="92"/>
      <c r="F29" s="92"/>
      <c r="G29" s="14" t="s">
        <v>44</v>
      </c>
      <c r="H29" s="13">
        <f>0.49+0.35+2.46+2.46+0.81+0.1+0.13+0.14+0.1+0.03+0.02+0.04+0.01</f>
        <v>7.1399999999999988</v>
      </c>
      <c r="I29" s="13">
        <f>7.14*12*I35</f>
        <v>60121.655999999995</v>
      </c>
      <c r="J29" s="13">
        <f t="shared" ref="J29:K29" si="470">7.14*12*J35</f>
        <v>49600.151999999995</v>
      </c>
      <c r="K29" s="13">
        <f t="shared" si="470"/>
        <v>47818.007999999994</v>
      </c>
      <c r="L29" s="13">
        <f>7.14*12*L35</f>
        <v>12140.855999999998</v>
      </c>
      <c r="M29" s="13">
        <f t="shared" ref="M29" si="471">7.14*12*M35</f>
        <v>17307.359999999997</v>
      </c>
      <c r="N29" s="14" t="s">
        <v>44</v>
      </c>
      <c r="O29" s="13">
        <v>1.57</v>
      </c>
      <c r="P29" s="13">
        <f>1.57*12*P35</f>
        <v>2277.7560000000003</v>
      </c>
      <c r="Q29" s="13">
        <f t="shared" ref="Q29:Y29" si="472">1.57*12*Q35</f>
        <v>2616.8760000000002</v>
      </c>
      <c r="R29" s="13">
        <f t="shared" si="472"/>
        <v>1524.1560000000002</v>
      </c>
      <c r="S29" s="13">
        <f t="shared" si="472"/>
        <v>1539.2280000000001</v>
      </c>
      <c r="T29" s="13">
        <f t="shared" si="472"/>
        <v>1539.2280000000001</v>
      </c>
      <c r="U29" s="13">
        <f t="shared" si="472"/>
        <v>1522.2719999999999</v>
      </c>
      <c r="V29" s="13">
        <f t="shared" si="472"/>
        <v>1492.1279999999999</v>
      </c>
      <c r="W29" s="13">
        <f t="shared" si="472"/>
        <v>10861.26</v>
      </c>
      <c r="X29" s="13">
        <f t="shared" si="472"/>
        <v>1520.3880000000001</v>
      </c>
      <c r="Y29" s="13">
        <f t="shared" si="472"/>
        <v>1454.4480000000001</v>
      </c>
      <c r="Z29" s="13">
        <f t="shared" ref="Z29" si="473">1.57*12*Z35</f>
        <v>4945.5</v>
      </c>
      <c r="AA29" s="13">
        <f>1.57*12*AA35</f>
        <v>7492.6679999999997</v>
      </c>
      <c r="AB29" s="13">
        <f t="shared" ref="AB29:AJ29" si="474">1.57*12*AB35</f>
        <v>9755.351999999999</v>
      </c>
      <c r="AC29" s="13">
        <f t="shared" si="474"/>
        <v>7611.36</v>
      </c>
      <c r="AD29" s="13">
        <f t="shared" si="474"/>
        <v>6575.16</v>
      </c>
      <c r="AE29" s="13">
        <f t="shared" si="474"/>
        <v>3430.7639999999997</v>
      </c>
      <c r="AF29" s="13">
        <f t="shared" si="474"/>
        <v>7956.1320000000005</v>
      </c>
      <c r="AG29" s="13">
        <f t="shared" si="474"/>
        <v>9802.4519999999993</v>
      </c>
      <c r="AH29" s="13">
        <f t="shared" si="474"/>
        <v>1518.5039999999999</v>
      </c>
      <c r="AI29" s="13">
        <f t="shared" si="474"/>
        <v>8074.8240000000005</v>
      </c>
      <c r="AJ29" s="13">
        <f t="shared" si="474"/>
        <v>10034.184000000001</v>
      </c>
      <c r="AK29" s="13">
        <f>1.57*12*AK35</f>
        <v>2349.348</v>
      </c>
      <c r="AL29" s="13">
        <f t="shared" ref="AL29:AX29" si="475">1.57*12*AL35</f>
        <v>5785.7640000000001</v>
      </c>
      <c r="AM29" s="13">
        <f t="shared" si="475"/>
        <v>2876.8679999999999</v>
      </c>
      <c r="AN29" s="13">
        <f t="shared" si="475"/>
        <v>2801.5079999999998</v>
      </c>
      <c r="AO29" s="13">
        <f t="shared" si="475"/>
        <v>2848.6079999999997</v>
      </c>
      <c r="AP29" s="13">
        <f t="shared" si="475"/>
        <v>2907.0120000000002</v>
      </c>
      <c r="AQ29" s="13">
        <f t="shared" si="475"/>
        <v>2856.1439999999998</v>
      </c>
      <c r="AR29" s="13">
        <f t="shared" si="475"/>
        <v>2874.9839999999999</v>
      </c>
      <c r="AS29" s="13">
        <f t="shared" si="475"/>
        <v>2852.3760000000002</v>
      </c>
      <c r="AT29" s="13">
        <f t="shared" si="475"/>
        <v>2861.7960000000003</v>
      </c>
      <c r="AU29" s="13">
        <f t="shared" si="475"/>
        <v>4500.8760000000002</v>
      </c>
      <c r="AV29" s="13">
        <f t="shared" si="475"/>
        <v>2562.2399999999998</v>
      </c>
      <c r="AW29" s="13">
        <f t="shared" si="475"/>
        <v>3715.2479999999996</v>
      </c>
      <c r="AX29" s="13">
        <f t="shared" si="475"/>
        <v>2737.4520000000002</v>
      </c>
      <c r="AY29" s="13">
        <f>1.57*12*AY35</f>
        <v>3040.7760000000003</v>
      </c>
      <c r="AZ29" s="13">
        <f t="shared" ref="AZ29:BJ29" si="476">1.57*12*AZ35</f>
        <v>2577.3120000000004</v>
      </c>
      <c r="BA29" s="13">
        <f t="shared" si="476"/>
        <v>2628.18</v>
      </c>
      <c r="BB29" s="13">
        <f t="shared" si="476"/>
        <v>2494.4160000000002</v>
      </c>
      <c r="BC29" s="13">
        <f t="shared" si="476"/>
        <v>2669.6279999999997</v>
      </c>
      <c r="BD29" s="13">
        <f t="shared" si="476"/>
        <v>2631.9479999999999</v>
      </c>
      <c r="BE29" s="13">
        <f t="shared" si="476"/>
        <v>2004.576</v>
      </c>
      <c r="BF29" s="13">
        <f t="shared" si="476"/>
        <v>2620.6439999999998</v>
      </c>
      <c r="BG29" s="13">
        <f t="shared" si="476"/>
        <v>2592.384</v>
      </c>
      <c r="BH29" s="13">
        <f t="shared" si="476"/>
        <v>2420.94</v>
      </c>
      <c r="BI29" s="13">
        <f t="shared" si="476"/>
        <v>2624.4120000000003</v>
      </c>
      <c r="BJ29" s="13">
        <f t="shared" si="476"/>
        <v>3112.3679999999999</v>
      </c>
      <c r="BK29" s="13">
        <f>1.57*12*BK35</f>
        <v>2760.06</v>
      </c>
      <c r="BL29" s="13">
        <f t="shared" ref="BL29:BW29" si="477">1.57*12*BL35</f>
        <v>2701.6559999999999</v>
      </c>
      <c r="BM29" s="13">
        <f t="shared" si="477"/>
        <v>2358.768</v>
      </c>
      <c r="BN29" s="13">
        <f t="shared" si="477"/>
        <v>1567.4880000000001</v>
      </c>
      <c r="BO29" s="13">
        <f t="shared" si="477"/>
        <v>2338.0439999999999</v>
      </c>
      <c r="BP29" s="13">
        <f t="shared" si="477"/>
        <v>2456.7359999999999</v>
      </c>
      <c r="BQ29" s="13">
        <f t="shared" si="477"/>
        <v>2684.7</v>
      </c>
      <c r="BR29" s="13">
        <f t="shared" si="477"/>
        <v>3074.6879999999996</v>
      </c>
      <c r="BS29" s="13">
        <f t="shared" si="477"/>
        <v>3085.9920000000002</v>
      </c>
      <c r="BT29" s="13">
        <f t="shared" si="477"/>
        <v>2569.7760000000003</v>
      </c>
      <c r="BU29" s="13">
        <f t="shared" si="477"/>
        <v>2630.0639999999999</v>
      </c>
      <c r="BV29" s="13">
        <f t="shared" si="477"/>
        <v>3939.444</v>
      </c>
      <c r="BW29" s="13">
        <f t="shared" si="477"/>
        <v>2643.2520000000004</v>
      </c>
      <c r="BX29" s="13">
        <f>1.57*12*BX35</f>
        <v>10365.768</v>
      </c>
      <c r="BY29" s="13">
        <f t="shared" ref="BY29:DI29" si="478">1.57*12*BY35</f>
        <v>1558.068</v>
      </c>
      <c r="BZ29" s="13">
        <f t="shared" si="478"/>
        <v>1397.9280000000001</v>
      </c>
      <c r="CA29" s="13">
        <f t="shared" si="478"/>
        <v>2083.7039999999997</v>
      </c>
      <c r="CB29" s="13">
        <f t="shared" si="478"/>
        <v>1473.288</v>
      </c>
      <c r="CC29" s="13">
        <f t="shared" si="478"/>
        <v>1490.2439999999999</v>
      </c>
      <c r="CD29" s="13">
        <f t="shared" si="478"/>
        <v>1512.8519999999999</v>
      </c>
      <c r="CE29" s="13">
        <f>1.57*12*CE35</f>
        <v>10923.431999999999</v>
      </c>
      <c r="CF29" s="13">
        <f t="shared" ref="CF29:CR29" si="479">1.57*12*CF35</f>
        <v>11117.484</v>
      </c>
      <c r="CG29" s="13">
        <f t="shared" si="479"/>
        <v>6156.9120000000003</v>
      </c>
      <c r="CH29" s="13">
        <f t="shared" si="479"/>
        <v>6499.8</v>
      </c>
      <c r="CI29" s="13">
        <f t="shared" si="479"/>
        <v>3061.5</v>
      </c>
      <c r="CJ29" s="13">
        <f t="shared" si="479"/>
        <v>1505.316</v>
      </c>
      <c r="CK29" s="13">
        <f t="shared" si="479"/>
        <v>1531.692</v>
      </c>
      <c r="CL29" s="13">
        <f t="shared" si="479"/>
        <v>1554.3</v>
      </c>
      <c r="CM29" s="13">
        <f t="shared" si="479"/>
        <v>3085.9920000000002</v>
      </c>
      <c r="CN29" s="13">
        <f t="shared" si="479"/>
        <v>3076.5720000000001</v>
      </c>
      <c r="CO29" s="13">
        <f t="shared" si="479"/>
        <v>1793.568</v>
      </c>
      <c r="CP29" s="13">
        <f t="shared" si="479"/>
        <v>3029.4720000000002</v>
      </c>
      <c r="CQ29" s="13">
        <f t="shared" si="479"/>
        <v>2064.864</v>
      </c>
      <c r="CR29" s="13">
        <f t="shared" si="479"/>
        <v>9836.3639999999996</v>
      </c>
      <c r="CS29" s="13">
        <f>1.57*12*CS35</f>
        <v>3475.98</v>
      </c>
      <c r="CT29" s="13">
        <f t="shared" ref="CT29:CY29" si="480">1.57*12*CT35</f>
        <v>1980.0839999999998</v>
      </c>
      <c r="CU29" s="13">
        <f t="shared" si="480"/>
        <v>1763.424</v>
      </c>
      <c r="CV29" s="13">
        <f t="shared" si="480"/>
        <v>2778.9</v>
      </c>
      <c r="CW29" s="13">
        <f t="shared" si="480"/>
        <v>3839.5920000000001</v>
      </c>
      <c r="CX29" s="13">
        <f t="shared" si="480"/>
        <v>4050.6</v>
      </c>
      <c r="CY29" s="13">
        <f t="shared" si="480"/>
        <v>4429.2839999999997</v>
      </c>
      <c r="CZ29" s="13">
        <f>1.57*12*CZ35</f>
        <v>2876.8679999999999</v>
      </c>
      <c r="DA29" s="13">
        <f t="shared" ref="DA29:DF29" si="481">1.57*12*DA35</f>
        <v>2920.2</v>
      </c>
      <c r="DB29" s="13">
        <f t="shared" si="481"/>
        <v>1318.8</v>
      </c>
      <c r="DC29" s="13">
        <f t="shared" si="481"/>
        <v>1286.7719999999999</v>
      </c>
      <c r="DD29" s="13">
        <f t="shared" si="481"/>
        <v>2125.152</v>
      </c>
      <c r="DE29" s="13">
        <f t="shared" si="481"/>
        <v>1435.6079999999999</v>
      </c>
      <c r="DF29" s="13">
        <f t="shared" si="481"/>
        <v>6258.6480000000001</v>
      </c>
      <c r="DG29" s="13">
        <f t="shared" si="478"/>
        <v>7637.7359999999999</v>
      </c>
      <c r="DH29" s="13">
        <f t="shared" si="478"/>
        <v>8762.4840000000004</v>
      </c>
      <c r="DI29" s="13">
        <f t="shared" si="478"/>
        <v>8819.0040000000008</v>
      </c>
      <c r="DJ29" s="13">
        <f t="shared" ref="DJ29:DO29" si="482">1.57*12*DJ35</f>
        <v>2096.8919999999998</v>
      </c>
      <c r="DK29" s="13">
        <f t="shared" si="482"/>
        <v>8483.652</v>
      </c>
      <c r="DL29" s="13">
        <f t="shared" si="482"/>
        <v>10976.184000000001</v>
      </c>
      <c r="DM29" s="13">
        <f t="shared" si="482"/>
        <v>10959.228000000001</v>
      </c>
      <c r="DN29" s="13">
        <f t="shared" si="482"/>
        <v>11170.235999999999</v>
      </c>
      <c r="DO29" s="13">
        <f t="shared" si="482"/>
        <v>7490.7840000000006</v>
      </c>
      <c r="DP29" s="13">
        <f>1.57*12*DP35</f>
        <v>7543.5359999999991</v>
      </c>
      <c r="DQ29" s="13">
        <f t="shared" ref="DQ29:EA29" si="483">1.57*12*DQ35</f>
        <v>13259.591999999999</v>
      </c>
      <c r="DR29" s="13">
        <f t="shared" si="483"/>
        <v>10458.084000000001</v>
      </c>
      <c r="DS29" s="13">
        <f t="shared" si="483"/>
        <v>6535.5959999999995</v>
      </c>
      <c r="DT29" s="13">
        <f t="shared" si="483"/>
        <v>3896.1120000000001</v>
      </c>
      <c r="DU29" s="13">
        <f t="shared" si="483"/>
        <v>3815.1</v>
      </c>
      <c r="DV29" s="13">
        <f t="shared" si="483"/>
        <v>2273.9879999999998</v>
      </c>
      <c r="DW29" s="13">
        <f t="shared" si="483"/>
        <v>10755.755999999999</v>
      </c>
      <c r="DX29" s="13">
        <f t="shared" si="483"/>
        <v>10716.191999999999</v>
      </c>
      <c r="DY29" s="13">
        <f t="shared" si="483"/>
        <v>9706.3680000000004</v>
      </c>
      <c r="DZ29" s="13">
        <f t="shared" si="483"/>
        <v>2584.848</v>
      </c>
      <c r="EA29" s="13">
        <f t="shared" si="483"/>
        <v>2824.116</v>
      </c>
      <c r="EB29" s="13">
        <f>1.57*12*EB35</f>
        <v>2626.2960000000003</v>
      </c>
      <c r="EC29" s="13">
        <f t="shared" ref="EC29:EM29" si="484">1.57*12*EC35</f>
        <v>2100.66</v>
      </c>
      <c r="ED29" s="13">
        <f t="shared" si="484"/>
        <v>2616.8760000000002</v>
      </c>
      <c r="EE29" s="13">
        <f t="shared" si="484"/>
        <v>3101.0639999999999</v>
      </c>
      <c r="EF29" s="13">
        <f t="shared" si="484"/>
        <v>2616.8760000000002</v>
      </c>
      <c r="EG29" s="13">
        <f t="shared" si="484"/>
        <v>2213.6999999999998</v>
      </c>
      <c r="EH29" s="13">
        <f t="shared" si="484"/>
        <v>6603.42</v>
      </c>
      <c r="EI29" s="13">
        <f t="shared" si="484"/>
        <v>2458.62</v>
      </c>
      <c r="EJ29" s="13">
        <f t="shared" si="484"/>
        <v>2662.0920000000001</v>
      </c>
      <c r="EK29" s="13">
        <f t="shared" si="484"/>
        <v>2549.0520000000001</v>
      </c>
      <c r="EL29" s="13">
        <f t="shared" si="484"/>
        <v>2754.4079999999999</v>
      </c>
      <c r="EM29" s="13">
        <f t="shared" si="484"/>
        <v>2255.1480000000001</v>
      </c>
      <c r="EN29" s="13">
        <f t="shared" ref="EN29:EU29" si="485">1.57*12*EN35</f>
        <v>3430.7639999999997</v>
      </c>
      <c r="EO29" s="13">
        <f t="shared" si="485"/>
        <v>1544.8799999999999</v>
      </c>
      <c r="EP29" s="13">
        <f t="shared" si="485"/>
        <v>13851.168000000001</v>
      </c>
      <c r="EQ29" s="13">
        <f t="shared" si="485"/>
        <v>6671.2440000000006</v>
      </c>
      <c r="ER29" s="13">
        <f t="shared" si="485"/>
        <v>7196.88</v>
      </c>
      <c r="ES29" s="13">
        <f t="shared" si="485"/>
        <v>8233.08</v>
      </c>
      <c r="ET29" s="13">
        <f t="shared" si="485"/>
        <v>8436.5519999999997</v>
      </c>
      <c r="EU29" s="13">
        <f t="shared" si="485"/>
        <v>8485.5360000000001</v>
      </c>
      <c r="EV29" s="13">
        <f>1.57*12*EV35</f>
        <v>8704.08</v>
      </c>
      <c r="EW29" s="13">
        <f t="shared" ref="EW29:FE29" si="486">1.57*12*EW35</f>
        <v>8592.9240000000009</v>
      </c>
      <c r="EX29" s="13">
        <f t="shared" si="486"/>
        <v>2854.2599999999998</v>
      </c>
      <c r="EY29" s="13">
        <f t="shared" si="486"/>
        <v>2833.5360000000001</v>
      </c>
      <c r="EZ29" s="13">
        <f t="shared" si="486"/>
        <v>2865.5639999999999</v>
      </c>
      <c r="FA29" s="13">
        <f t="shared" si="486"/>
        <v>2931.5039999999999</v>
      </c>
      <c r="FB29" s="13">
        <f t="shared" si="486"/>
        <v>3312.0720000000001</v>
      </c>
      <c r="FC29" s="13">
        <f t="shared" si="486"/>
        <v>2861.7960000000003</v>
      </c>
      <c r="FD29" s="13">
        <f t="shared" si="486"/>
        <v>3850.8960000000002</v>
      </c>
      <c r="FE29" s="13">
        <f t="shared" si="486"/>
        <v>2454.8520000000003</v>
      </c>
      <c r="FF29" s="13">
        <f>1.57*12*FF35</f>
        <v>12089.628000000001</v>
      </c>
      <c r="FG29" s="13">
        <f t="shared" ref="FG29:FH29" si="487">1.57*12*FG35</f>
        <v>10968.648000000001</v>
      </c>
      <c r="FH29" s="13">
        <f t="shared" si="487"/>
        <v>4502.76</v>
      </c>
      <c r="FI29" s="13">
        <f t="shared" ref="FI29:FJ29" si="488">1.57*12*FI35</f>
        <v>4489.5720000000001</v>
      </c>
      <c r="FJ29" s="13">
        <f t="shared" si="488"/>
        <v>2518.9079999999999</v>
      </c>
      <c r="FK29" s="13">
        <f t="shared" ref="FK29" si="489">1.57*12*FK35</f>
        <v>10684.164000000001</v>
      </c>
      <c r="FL29" s="13">
        <f t="shared" ref="FL29:FQ29" si="490">1.57*12*FL35</f>
        <v>8308.44</v>
      </c>
      <c r="FM29" s="13">
        <f t="shared" si="490"/>
        <v>13834.212</v>
      </c>
      <c r="FN29" s="13">
        <f t="shared" si="490"/>
        <v>11795.724</v>
      </c>
      <c r="FO29" s="13">
        <f t="shared" si="490"/>
        <v>2462.3879999999999</v>
      </c>
      <c r="FP29" s="13">
        <f t="shared" si="490"/>
        <v>2923.9679999999998</v>
      </c>
      <c r="FQ29" s="13">
        <f t="shared" si="490"/>
        <v>3867.8520000000003</v>
      </c>
      <c r="FR29" s="14" t="s">
        <v>44</v>
      </c>
      <c r="FS29" s="13">
        <v>5.91</v>
      </c>
      <c r="FT29" s="13">
        <f t="shared" ref="FT29:GD29" si="491">5.91*12*FT35</f>
        <v>33637.356</v>
      </c>
      <c r="FU29" s="13">
        <f t="shared" si="491"/>
        <v>32892.696000000004</v>
      </c>
      <c r="FV29" s="13">
        <f t="shared" si="491"/>
        <v>28446.012000000002</v>
      </c>
      <c r="FW29" s="13">
        <f t="shared" si="491"/>
        <v>28453.103999999999</v>
      </c>
      <c r="FX29" s="13">
        <f t="shared" si="491"/>
        <v>32743.763999999999</v>
      </c>
      <c r="FY29" s="13">
        <f t="shared" si="491"/>
        <v>8340.1919999999991</v>
      </c>
      <c r="FZ29" s="13">
        <f t="shared" si="491"/>
        <v>9531.648000000001</v>
      </c>
      <c r="GA29" s="13">
        <f t="shared" si="491"/>
        <v>10489.068000000001</v>
      </c>
      <c r="GB29" s="13">
        <f t="shared" si="491"/>
        <v>10169.928</v>
      </c>
      <c r="GC29" s="13">
        <f t="shared" si="491"/>
        <v>4248.1080000000002</v>
      </c>
      <c r="GD29" s="13">
        <f t="shared" si="491"/>
        <v>4304.8440000000001</v>
      </c>
      <c r="GE29" s="14" t="s">
        <v>44</v>
      </c>
      <c r="GF29" s="31">
        <f>0.73+0.12+0.05+0.13+0.28+0.3+0.03+0.02+0.05+0.03+0.5</f>
        <v>2.2400000000000002</v>
      </c>
      <c r="GG29" s="13">
        <f>2.24*12*GG35</f>
        <v>17525.760000000002</v>
      </c>
      <c r="GH29" s="57">
        <v>7.14</v>
      </c>
      <c r="GI29" s="13">
        <f t="shared" ref="GI29" si="492">7.14*12*GI35</f>
        <v>46644.191999999995</v>
      </c>
      <c r="GJ29" s="31">
        <f>0.49+0.35+0.74+0.74+0.41+0.1+0.13+0.14+0.1+0.03+0.02+0.04+0.01</f>
        <v>3.3000000000000003</v>
      </c>
      <c r="GK29" s="13">
        <f>3.3*12*GK35</f>
        <v>29193.119999999999</v>
      </c>
      <c r="GL29" s="13">
        <f t="shared" ref="GL29:GP29" si="493">3.3*12*GL35</f>
        <v>28923.839999999997</v>
      </c>
      <c r="GM29" s="13">
        <f t="shared" si="493"/>
        <v>28048.679999999993</v>
      </c>
      <c r="GN29" s="13">
        <f t="shared" si="493"/>
        <v>26690.399999999998</v>
      </c>
      <c r="GO29" s="13">
        <f t="shared" si="493"/>
        <v>26662.679999999993</v>
      </c>
      <c r="GP29" s="13">
        <f t="shared" si="493"/>
        <v>20888.999999999996</v>
      </c>
      <c r="GQ29" s="14" t="s">
        <v>44</v>
      </c>
      <c r="GR29" s="66">
        <f>0.44+0.25+0.18+0.06+0.04+0.06+0.05+0.05</f>
        <v>1.1300000000000001</v>
      </c>
      <c r="GS29" s="13">
        <f>1.13*12*GS35</f>
        <v>3880.8719999999994</v>
      </c>
      <c r="GT29" s="13">
        <f t="shared" ref="GT29:IQ29" si="494">1.13*12*GT35</f>
        <v>5419.9319999999998</v>
      </c>
      <c r="GU29" s="13">
        <f t="shared" si="494"/>
        <v>5411.7959999999994</v>
      </c>
      <c r="GV29" s="13">
        <f t="shared" si="494"/>
        <v>5573.16</v>
      </c>
      <c r="GW29" s="13">
        <f t="shared" si="494"/>
        <v>5474.1719999999996</v>
      </c>
      <c r="GX29" s="13">
        <f t="shared" si="494"/>
        <v>2158.7519999999995</v>
      </c>
      <c r="GY29" s="13">
        <f t="shared" si="494"/>
        <v>2067.8999999999996</v>
      </c>
      <c r="GZ29" s="13">
        <f t="shared" si="494"/>
        <v>2187.2280000000001</v>
      </c>
      <c r="HA29" s="13">
        <f t="shared" si="494"/>
        <v>2203.5</v>
      </c>
      <c r="HB29" s="13">
        <f t="shared" si="494"/>
        <v>9553.0199999999986</v>
      </c>
      <c r="HC29" s="13">
        <f t="shared" si="494"/>
        <v>9379.4519999999993</v>
      </c>
      <c r="HD29" s="13">
        <f t="shared" si="494"/>
        <v>10210.679999999998</v>
      </c>
      <c r="HE29" s="13">
        <f t="shared" si="494"/>
        <v>1639.404</v>
      </c>
      <c r="HF29" s="13">
        <f t="shared" si="494"/>
        <v>3272.0279999999998</v>
      </c>
      <c r="HG29" s="13">
        <f t="shared" si="494"/>
        <v>1402.104</v>
      </c>
      <c r="HH29" s="13">
        <f t="shared" si="494"/>
        <v>1661.1</v>
      </c>
      <c r="HI29" s="13">
        <f t="shared" si="494"/>
        <v>1822.4639999999999</v>
      </c>
      <c r="HJ29" s="13">
        <f t="shared" si="494"/>
        <v>7677.6719999999996</v>
      </c>
      <c r="HK29" s="13">
        <f t="shared" si="494"/>
        <v>3739.848</v>
      </c>
      <c r="HL29" s="13">
        <f t="shared" si="494"/>
        <v>6362.351999999999</v>
      </c>
      <c r="HM29" s="13">
        <f t="shared" si="494"/>
        <v>3406.2719999999995</v>
      </c>
      <c r="HN29" s="13">
        <f t="shared" si="494"/>
        <v>7470.2039999999988</v>
      </c>
      <c r="HO29" s="13">
        <f t="shared" si="494"/>
        <v>6454.5599999999995</v>
      </c>
      <c r="HP29" s="13">
        <f t="shared" si="494"/>
        <v>9745.5720000000001</v>
      </c>
      <c r="HQ29" s="13">
        <f t="shared" si="494"/>
        <v>6546.7679999999991</v>
      </c>
      <c r="HR29" s="13">
        <f t="shared" si="494"/>
        <v>7113.576</v>
      </c>
      <c r="HS29" s="13">
        <f t="shared" si="494"/>
        <v>7171.8839999999991</v>
      </c>
      <c r="HT29" s="13">
        <f t="shared" si="494"/>
        <v>7744.116</v>
      </c>
      <c r="HU29" s="13">
        <f t="shared" si="494"/>
        <v>7622.076</v>
      </c>
      <c r="HV29" s="13">
        <f t="shared" si="494"/>
        <v>7643.7719999999999</v>
      </c>
      <c r="HW29" s="13">
        <f t="shared" si="494"/>
        <v>2762.1719999999996</v>
      </c>
      <c r="HX29" s="13">
        <f t="shared" si="494"/>
        <v>4496.4960000000001</v>
      </c>
      <c r="HY29" s="13">
        <f t="shared" si="494"/>
        <v>6883.0559999999996</v>
      </c>
      <c r="HZ29" s="13">
        <f t="shared" si="494"/>
        <v>2945.2319999999995</v>
      </c>
      <c r="IA29" s="13">
        <f t="shared" si="494"/>
        <v>7318.3320000000003</v>
      </c>
      <c r="IB29" s="13">
        <f t="shared" si="494"/>
        <v>10450.691999999999</v>
      </c>
      <c r="IC29" s="13">
        <f t="shared" si="494"/>
        <v>6205.0559999999996</v>
      </c>
      <c r="ID29" s="13">
        <f t="shared" si="494"/>
        <v>6247.0919999999996</v>
      </c>
      <c r="IE29" s="13">
        <f t="shared" si="494"/>
        <v>6207.7679999999991</v>
      </c>
      <c r="IF29" s="13">
        <f t="shared" si="494"/>
        <v>2355.3719999999998</v>
      </c>
      <c r="IG29" s="13">
        <f t="shared" si="494"/>
        <v>3177.1079999999997</v>
      </c>
      <c r="IH29" s="13">
        <f t="shared" si="494"/>
        <v>1288.1999999999998</v>
      </c>
      <c r="II29" s="13">
        <f t="shared" si="494"/>
        <v>3746.6279999999997</v>
      </c>
      <c r="IJ29" s="13">
        <f t="shared" si="494"/>
        <v>10278.48</v>
      </c>
      <c r="IK29" s="13">
        <f t="shared" si="494"/>
        <v>7554.2759999999998</v>
      </c>
      <c r="IL29" s="13">
        <f t="shared" si="494"/>
        <v>7649.1959999999999</v>
      </c>
      <c r="IM29" s="13">
        <f t="shared" si="494"/>
        <v>6968.4839999999995</v>
      </c>
      <c r="IN29" s="13">
        <f t="shared" si="494"/>
        <v>7353.5879999999988</v>
      </c>
      <c r="IO29" s="13">
        <f t="shared" si="494"/>
        <v>1662.4559999999997</v>
      </c>
      <c r="IP29" s="13">
        <f t="shared" si="494"/>
        <v>9725.232</v>
      </c>
      <c r="IQ29" s="13">
        <f t="shared" si="494"/>
        <v>7546.1399999999994</v>
      </c>
      <c r="IR29" s="14" t="s">
        <v>44</v>
      </c>
      <c r="IS29" s="66">
        <f>0.71+0.34+0.54+0.54+0.36+0.14+0.15+0.15+0.03+0.02+0.05+0.01</f>
        <v>3.0399999999999991</v>
      </c>
      <c r="IT29" s="13">
        <f>3.04*12*IT35</f>
        <v>4311.9360000000006</v>
      </c>
      <c r="IU29" s="13">
        <f>3.04*12*IU35</f>
        <v>14672.256000000001</v>
      </c>
      <c r="IV29" s="66">
        <f>0.73+0.12+0.05+0.13+0.3+0.03+0.02+0.05+0.03+0.5</f>
        <v>1.9600000000000002</v>
      </c>
      <c r="IW29" s="13">
        <f>1.96*12*IW35</f>
        <v>12305.664000000001</v>
      </c>
      <c r="IX29" s="13">
        <v>1.25</v>
      </c>
      <c r="IY29" s="13">
        <f>1.25*12*IY35</f>
        <v>12651</v>
      </c>
    </row>
    <row r="30" spans="1:259" s="1" customFormat="1" ht="84.75" customHeight="1" x14ac:dyDescent="0.2">
      <c r="A30" s="93" t="s">
        <v>6</v>
      </c>
      <c r="B30" s="93"/>
      <c r="C30" s="93"/>
      <c r="D30" s="93"/>
      <c r="E30" s="93"/>
      <c r="F30" s="93"/>
      <c r="G30" s="14" t="s">
        <v>5</v>
      </c>
      <c r="H30" s="13">
        <v>1.4</v>
      </c>
      <c r="I30" s="13">
        <f>1.4*12*I35</f>
        <v>11788.56</v>
      </c>
      <c r="J30" s="13">
        <f t="shared" ref="J30:K30" si="495">1.4*12*J35</f>
        <v>9725.5199999999986</v>
      </c>
      <c r="K30" s="13">
        <f t="shared" si="495"/>
        <v>9376.0799999999981</v>
      </c>
      <c r="L30" s="13">
        <f>1.4*12*L35</f>
        <v>2380.5599999999995</v>
      </c>
      <c r="M30" s="13">
        <f t="shared" ref="M30" si="496">1.4*12*M35</f>
        <v>3393.5999999999995</v>
      </c>
      <c r="N30" s="14" t="s">
        <v>5</v>
      </c>
      <c r="O30" s="13">
        <v>1.85</v>
      </c>
      <c r="P30" s="13">
        <f>1.85*12*P35</f>
        <v>2683.9800000000005</v>
      </c>
      <c r="Q30" s="13">
        <f t="shared" ref="Q30:Y30" si="497">1.85*12*Q35</f>
        <v>3083.5800000000004</v>
      </c>
      <c r="R30" s="13">
        <f t="shared" si="497"/>
        <v>1795.9800000000002</v>
      </c>
      <c r="S30" s="13">
        <f t="shared" si="497"/>
        <v>1813.7400000000002</v>
      </c>
      <c r="T30" s="13">
        <f t="shared" si="497"/>
        <v>1813.7400000000002</v>
      </c>
      <c r="U30" s="13">
        <f t="shared" si="497"/>
        <v>1793.7600000000002</v>
      </c>
      <c r="V30" s="13">
        <f t="shared" si="497"/>
        <v>1758.2400000000002</v>
      </c>
      <c r="W30" s="13">
        <f t="shared" si="497"/>
        <v>12798.300000000001</v>
      </c>
      <c r="X30" s="13">
        <f t="shared" si="497"/>
        <v>1791.5400000000002</v>
      </c>
      <c r="Y30" s="13">
        <f t="shared" si="497"/>
        <v>1713.8400000000004</v>
      </c>
      <c r="Z30" s="13">
        <f t="shared" ref="Z30" si="498">1.85*12*Z35</f>
        <v>5827.5000000000009</v>
      </c>
      <c r="AA30" s="13">
        <f>1.85*12*AA35</f>
        <v>8828.94</v>
      </c>
      <c r="AB30" s="13">
        <f t="shared" ref="AB30:AJ30" si="499">1.85*12*AB35</f>
        <v>11495.16</v>
      </c>
      <c r="AC30" s="13">
        <f t="shared" si="499"/>
        <v>8968.8000000000011</v>
      </c>
      <c r="AD30" s="13">
        <f t="shared" si="499"/>
        <v>7747.8000000000011</v>
      </c>
      <c r="AE30" s="13">
        <f t="shared" si="499"/>
        <v>4042.6200000000003</v>
      </c>
      <c r="AF30" s="13">
        <f t="shared" si="499"/>
        <v>9375.0600000000013</v>
      </c>
      <c r="AG30" s="13">
        <f t="shared" si="499"/>
        <v>11550.66</v>
      </c>
      <c r="AH30" s="13">
        <f t="shared" si="499"/>
        <v>1789.3200000000002</v>
      </c>
      <c r="AI30" s="13">
        <f t="shared" si="499"/>
        <v>9514.9200000000019</v>
      </c>
      <c r="AJ30" s="13">
        <f t="shared" si="499"/>
        <v>11823.720000000001</v>
      </c>
      <c r="AK30" s="13">
        <f>1.85*12*AK35</f>
        <v>2768.3400000000006</v>
      </c>
      <c r="AL30" s="13">
        <f t="shared" ref="AL30:AX30" si="500">1.85*12*AL35</f>
        <v>6817.6200000000017</v>
      </c>
      <c r="AM30" s="13">
        <f t="shared" si="500"/>
        <v>3389.94</v>
      </c>
      <c r="AN30" s="13">
        <f t="shared" si="500"/>
        <v>3301.1400000000003</v>
      </c>
      <c r="AO30" s="13">
        <f t="shared" si="500"/>
        <v>3356.6400000000003</v>
      </c>
      <c r="AP30" s="13">
        <f t="shared" si="500"/>
        <v>3425.4600000000005</v>
      </c>
      <c r="AQ30" s="13">
        <f t="shared" si="500"/>
        <v>3365.5200000000004</v>
      </c>
      <c r="AR30" s="13">
        <f t="shared" si="500"/>
        <v>3387.7200000000003</v>
      </c>
      <c r="AS30" s="13">
        <f t="shared" si="500"/>
        <v>3361.0800000000004</v>
      </c>
      <c r="AT30" s="13">
        <f t="shared" si="500"/>
        <v>3372.1800000000007</v>
      </c>
      <c r="AU30" s="13">
        <f t="shared" si="500"/>
        <v>5303.5800000000008</v>
      </c>
      <c r="AV30" s="13">
        <f t="shared" si="500"/>
        <v>3019.2000000000003</v>
      </c>
      <c r="AW30" s="13">
        <f t="shared" si="500"/>
        <v>4377.84</v>
      </c>
      <c r="AX30" s="13">
        <f t="shared" si="500"/>
        <v>3225.6600000000008</v>
      </c>
      <c r="AY30" s="13">
        <f>1.85*12*AY35</f>
        <v>3583.0800000000004</v>
      </c>
      <c r="AZ30" s="13">
        <f t="shared" ref="AZ30:BJ30" si="501">1.85*12*AZ35</f>
        <v>3036.9600000000005</v>
      </c>
      <c r="BA30" s="13">
        <f t="shared" si="501"/>
        <v>3096.9000000000005</v>
      </c>
      <c r="BB30" s="13">
        <f t="shared" si="501"/>
        <v>2939.2800000000007</v>
      </c>
      <c r="BC30" s="13">
        <f t="shared" si="501"/>
        <v>3145.7400000000002</v>
      </c>
      <c r="BD30" s="13">
        <f t="shared" si="501"/>
        <v>3101.34</v>
      </c>
      <c r="BE30" s="13">
        <f t="shared" si="501"/>
        <v>2362.0800000000004</v>
      </c>
      <c r="BF30" s="13">
        <f t="shared" si="501"/>
        <v>3088.0200000000004</v>
      </c>
      <c r="BG30" s="13">
        <f t="shared" si="501"/>
        <v>3054.7200000000003</v>
      </c>
      <c r="BH30" s="13">
        <f t="shared" si="501"/>
        <v>2852.7000000000003</v>
      </c>
      <c r="BI30" s="13">
        <f t="shared" si="501"/>
        <v>3092.4600000000005</v>
      </c>
      <c r="BJ30" s="13">
        <f t="shared" si="501"/>
        <v>3667.44</v>
      </c>
      <c r="BK30" s="13">
        <f>1.85*12*BK35</f>
        <v>3252.3000000000006</v>
      </c>
      <c r="BL30" s="13">
        <f t="shared" ref="BL30:BW30" si="502">1.85*12*BL35</f>
        <v>3183.4800000000005</v>
      </c>
      <c r="BM30" s="13">
        <f t="shared" si="502"/>
        <v>2779.4400000000005</v>
      </c>
      <c r="BN30" s="13">
        <f t="shared" si="502"/>
        <v>1847.0400000000002</v>
      </c>
      <c r="BO30" s="13">
        <f t="shared" si="502"/>
        <v>2755.0200000000004</v>
      </c>
      <c r="BP30" s="13">
        <f t="shared" si="502"/>
        <v>2894.8800000000006</v>
      </c>
      <c r="BQ30" s="13">
        <f t="shared" si="502"/>
        <v>3163.5000000000005</v>
      </c>
      <c r="BR30" s="13">
        <f t="shared" si="502"/>
        <v>3623.0400000000004</v>
      </c>
      <c r="BS30" s="13">
        <f t="shared" si="502"/>
        <v>3636.3600000000006</v>
      </c>
      <c r="BT30" s="13">
        <f t="shared" si="502"/>
        <v>3028.0800000000004</v>
      </c>
      <c r="BU30" s="13">
        <f t="shared" si="502"/>
        <v>3099.1200000000003</v>
      </c>
      <c r="BV30" s="13">
        <f t="shared" si="502"/>
        <v>4642.0200000000004</v>
      </c>
      <c r="BW30" s="13">
        <f t="shared" si="502"/>
        <v>3114.6600000000008</v>
      </c>
      <c r="BX30" s="13">
        <f>1.85*12*BX35</f>
        <v>12214.440000000002</v>
      </c>
      <c r="BY30" s="13">
        <f t="shared" ref="BY30:DI30" si="503">1.85*12*BY35</f>
        <v>1835.9400000000003</v>
      </c>
      <c r="BZ30" s="13">
        <f t="shared" si="503"/>
        <v>1647.2400000000002</v>
      </c>
      <c r="CA30" s="13">
        <f t="shared" si="503"/>
        <v>2455.3200000000002</v>
      </c>
      <c r="CB30" s="13">
        <f t="shared" si="503"/>
        <v>1736.0400000000002</v>
      </c>
      <c r="CC30" s="13">
        <f t="shared" si="503"/>
        <v>1756.0200000000002</v>
      </c>
      <c r="CD30" s="13">
        <f t="shared" si="503"/>
        <v>1782.66</v>
      </c>
      <c r="CE30" s="13">
        <f>1.85*12*CE35</f>
        <v>12871.560000000001</v>
      </c>
      <c r="CF30" s="13">
        <f t="shared" ref="CF30:CR30" si="504">1.85*12*CF35</f>
        <v>13100.220000000003</v>
      </c>
      <c r="CG30" s="13">
        <f t="shared" si="504"/>
        <v>7254.9600000000009</v>
      </c>
      <c r="CH30" s="13">
        <f t="shared" si="504"/>
        <v>7659.0000000000009</v>
      </c>
      <c r="CI30" s="13">
        <f t="shared" si="504"/>
        <v>3607.5000000000005</v>
      </c>
      <c r="CJ30" s="13">
        <f t="shared" si="504"/>
        <v>1773.7800000000004</v>
      </c>
      <c r="CK30" s="13">
        <f t="shared" si="504"/>
        <v>1804.8600000000001</v>
      </c>
      <c r="CL30" s="13">
        <f t="shared" si="504"/>
        <v>1831.5000000000002</v>
      </c>
      <c r="CM30" s="13">
        <f t="shared" si="504"/>
        <v>3636.3600000000006</v>
      </c>
      <c r="CN30" s="13">
        <f t="shared" si="504"/>
        <v>3625.2600000000007</v>
      </c>
      <c r="CO30" s="13">
        <f t="shared" si="504"/>
        <v>2113.4400000000005</v>
      </c>
      <c r="CP30" s="13">
        <f t="shared" si="504"/>
        <v>3569.7600000000007</v>
      </c>
      <c r="CQ30" s="13">
        <f t="shared" si="504"/>
        <v>2433.1200000000003</v>
      </c>
      <c r="CR30" s="13">
        <f t="shared" si="504"/>
        <v>11590.620000000003</v>
      </c>
      <c r="CS30" s="13">
        <f>1.85*12*CS35</f>
        <v>4095.9000000000005</v>
      </c>
      <c r="CT30" s="13">
        <f t="shared" ref="CT30:CY30" si="505">1.85*12*CT35</f>
        <v>2333.2200000000003</v>
      </c>
      <c r="CU30" s="13">
        <f t="shared" si="505"/>
        <v>2077.92</v>
      </c>
      <c r="CV30" s="13">
        <f t="shared" si="505"/>
        <v>3274.5000000000005</v>
      </c>
      <c r="CW30" s="13">
        <f t="shared" si="505"/>
        <v>4524.3600000000006</v>
      </c>
      <c r="CX30" s="13">
        <f t="shared" si="505"/>
        <v>4773.0000000000009</v>
      </c>
      <c r="CY30" s="13">
        <f t="shared" si="505"/>
        <v>5219.22</v>
      </c>
      <c r="CZ30" s="13">
        <f>1.85*12*CZ35</f>
        <v>3389.94</v>
      </c>
      <c r="DA30" s="13">
        <f t="shared" ref="DA30:DF30" si="506">1.85*12*DA35</f>
        <v>3441.0000000000005</v>
      </c>
      <c r="DB30" s="13">
        <f t="shared" si="506"/>
        <v>1554.0000000000002</v>
      </c>
      <c r="DC30" s="13">
        <f t="shared" si="506"/>
        <v>1516.2600000000002</v>
      </c>
      <c r="DD30" s="13">
        <f t="shared" si="506"/>
        <v>2504.1600000000003</v>
      </c>
      <c r="DE30" s="13">
        <f t="shared" si="506"/>
        <v>1691.6400000000003</v>
      </c>
      <c r="DF30" s="13">
        <f t="shared" si="506"/>
        <v>7374.8400000000011</v>
      </c>
      <c r="DG30" s="13">
        <f t="shared" si="503"/>
        <v>8999.880000000001</v>
      </c>
      <c r="DH30" s="13">
        <f t="shared" si="503"/>
        <v>10325.220000000001</v>
      </c>
      <c r="DI30" s="13">
        <f t="shared" si="503"/>
        <v>10391.820000000002</v>
      </c>
      <c r="DJ30" s="13">
        <f t="shared" ref="DJ30:DO30" si="507">1.85*12*DJ35</f>
        <v>2470.86</v>
      </c>
      <c r="DK30" s="13">
        <f t="shared" si="507"/>
        <v>9996.6600000000017</v>
      </c>
      <c r="DL30" s="13">
        <f t="shared" si="507"/>
        <v>12933.720000000003</v>
      </c>
      <c r="DM30" s="13">
        <f t="shared" si="507"/>
        <v>12913.740000000003</v>
      </c>
      <c r="DN30" s="13">
        <f t="shared" si="507"/>
        <v>13162.380000000001</v>
      </c>
      <c r="DO30" s="13">
        <f t="shared" si="507"/>
        <v>8826.7200000000012</v>
      </c>
      <c r="DP30" s="13">
        <f>1.85*12*DP35</f>
        <v>8888.880000000001</v>
      </c>
      <c r="DQ30" s="13">
        <f t="shared" ref="DQ30:EA30" si="508">1.85*12*DQ35</f>
        <v>15624.36</v>
      </c>
      <c r="DR30" s="13">
        <f t="shared" si="508"/>
        <v>12323.220000000003</v>
      </c>
      <c r="DS30" s="13">
        <f t="shared" si="508"/>
        <v>7701.18</v>
      </c>
      <c r="DT30" s="13">
        <f t="shared" si="508"/>
        <v>4590.9600000000009</v>
      </c>
      <c r="DU30" s="13">
        <f t="shared" si="508"/>
        <v>4495.5000000000009</v>
      </c>
      <c r="DV30" s="13">
        <f t="shared" si="508"/>
        <v>2679.5400000000004</v>
      </c>
      <c r="DW30" s="13">
        <f t="shared" si="508"/>
        <v>12673.980000000001</v>
      </c>
      <c r="DX30" s="13">
        <f t="shared" si="508"/>
        <v>12627.36</v>
      </c>
      <c r="DY30" s="13">
        <f t="shared" si="508"/>
        <v>11437.440000000002</v>
      </c>
      <c r="DZ30" s="13">
        <f t="shared" si="508"/>
        <v>3045.84</v>
      </c>
      <c r="EA30" s="13">
        <f t="shared" si="508"/>
        <v>3327.7800000000007</v>
      </c>
      <c r="EB30" s="13">
        <f>1.85*12*EB35</f>
        <v>3094.6800000000007</v>
      </c>
      <c r="EC30" s="13">
        <f t="shared" ref="EC30:EM30" si="509">1.85*12*EC35</f>
        <v>2475.3000000000002</v>
      </c>
      <c r="ED30" s="13">
        <f t="shared" si="509"/>
        <v>3083.5800000000004</v>
      </c>
      <c r="EE30" s="13">
        <f t="shared" si="509"/>
        <v>3654.1200000000003</v>
      </c>
      <c r="EF30" s="13">
        <f t="shared" si="509"/>
        <v>3083.5800000000004</v>
      </c>
      <c r="EG30" s="13">
        <f t="shared" si="509"/>
        <v>2608.5000000000005</v>
      </c>
      <c r="EH30" s="13">
        <f t="shared" si="509"/>
        <v>7781.1000000000013</v>
      </c>
      <c r="EI30" s="13">
        <f t="shared" si="509"/>
        <v>2897.1000000000004</v>
      </c>
      <c r="EJ30" s="13">
        <f t="shared" si="509"/>
        <v>3136.8600000000006</v>
      </c>
      <c r="EK30" s="13">
        <f t="shared" si="509"/>
        <v>3003.6600000000008</v>
      </c>
      <c r="EL30" s="13">
        <f t="shared" si="509"/>
        <v>3245.6400000000003</v>
      </c>
      <c r="EM30" s="13">
        <f t="shared" si="509"/>
        <v>2657.3400000000006</v>
      </c>
      <c r="EN30" s="13">
        <f t="shared" ref="EN30:EU30" si="510">1.85*12*EN35</f>
        <v>4042.6200000000003</v>
      </c>
      <c r="EO30" s="13">
        <f t="shared" si="510"/>
        <v>1820.4000000000003</v>
      </c>
      <c r="EP30" s="13">
        <f t="shared" si="510"/>
        <v>16321.440000000002</v>
      </c>
      <c r="EQ30" s="13">
        <f t="shared" si="510"/>
        <v>7861.0200000000013</v>
      </c>
      <c r="ER30" s="13">
        <f t="shared" si="510"/>
        <v>8480.4000000000015</v>
      </c>
      <c r="ES30" s="13">
        <f t="shared" si="510"/>
        <v>9701.4000000000015</v>
      </c>
      <c r="ET30" s="13">
        <f t="shared" si="510"/>
        <v>9941.1600000000017</v>
      </c>
      <c r="EU30" s="13">
        <f t="shared" si="510"/>
        <v>9998.880000000001</v>
      </c>
      <c r="EV30" s="13">
        <f>1.85*12*EV35</f>
        <v>10256.400000000001</v>
      </c>
      <c r="EW30" s="13">
        <f t="shared" ref="EW30:FE30" si="511">1.85*12*EW35</f>
        <v>10125.420000000002</v>
      </c>
      <c r="EX30" s="13">
        <f t="shared" si="511"/>
        <v>3363.3000000000006</v>
      </c>
      <c r="EY30" s="13">
        <f t="shared" si="511"/>
        <v>3338.8800000000006</v>
      </c>
      <c r="EZ30" s="13">
        <f t="shared" si="511"/>
        <v>3376.6200000000003</v>
      </c>
      <c r="FA30" s="13">
        <f t="shared" si="511"/>
        <v>3454.32</v>
      </c>
      <c r="FB30" s="13">
        <f t="shared" si="511"/>
        <v>3902.7600000000007</v>
      </c>
      <c r="FC30" s="13">
        <f t="shared" si="511"/>
        <v>3372.1800000000007</v>
      </c>
      <c r="FD30" s="13">
        <f t="shared" si="511"/>
        <v>4537.68</v>
      </c>
      <c r="FE30" s="13">
        <f t="shared" si="511"/>
        <v>2892.6600000000008</v>
      </c>
      <c r="FF30" s="13">
        <f>1.85*12*FF35</f>
        <v>14245.740000000003</v>
      </c>
      <c r="FG30" s="13">
        <f t="shared" ref="FG30:FH30" si="512">1.85*12*FG35</f>
        <v>12924.840000000002</v>
      </c>
      <c r="FH30" s="13">
        <f t="shared" si="512"/>
        <v>5305.8000000000011</v>
      </c>
      <c r="FI30" s="13">
        <f t="shared" ref="FI30:FJ30" si="513">1.85*12*FI35</f>
        <v>5290.2600000000011</v>
      </c>
      <c r="FJ30" s="13">
        <f t="shared" si="513"/>
        <v>2968.1400000000003</v>
      </c>
      <c r="FK30" s="13">
        <f t="shared" ref="FK30" si="514">1.85*12*FK35</f>
        <v>12589.620000000003</v>
      </c>
      <c r="FL30" s="13">
        <f t="shared" ref="FL30:FQ30" si="515">1.85*12*FL35</f>
        <v>9790.2000000000007</v>
      </c>
      <c r="FM30" s="13">
        <f t="shared" si="515"/>
        <v>16301.460000000001</v>
      </c>
      <c r="FN30" s="13">
        <f t="shared" si="515"/>
        <v>13899.420000000002</v>
      </c>
      <c r="FO30" s="13">
        <f t="shared" si="515"/>
        <v>2901.54</v>
      </c>
      <c r="FP30" s="13">
        <f t="shared" si="515"/>
        <v>3445.44</v>
      </c>
      <c r="FQ30" s="13">
        <f t="shared" si="515"/>
        <v>4557.6600000000008</v>
      </c>
      <c r="FR30" s="14" t="s">
        <v>5</v>
      </c>
      <c r="FS30" s="13">
        <v>1.2</v>
      </c>
      <c r="FT30" s="13">
        <f t="shared" ref="FT30:GD30" si="516">1.2*12*FT35</f>
        <v>6829.9199999999992</v>
      </c>
      <c r="FU30" s="13">
        <f t="shared" si="516"/>
        <v>6678.7199999999993</v>
      </c>
      <c r="FV30" s="13">
        <f t="shared" si="516"/>
        <v>5775.84</v>
      </c>
      <c r="FW30" s="13">
        <f t="shared" si="516"/>
        <v>5777.2799999999988</v>
      </c>
      <c r="FX30" s="13">
        <f t="shared" si="516"/>
        <v>6648.48</v>
      </c>
      <c r="FY30" s="13">
        <f t="shared" si="516"/>
        <v>1693.4399999999998</v>
      </c>
      <c r="FZ30" s="13">
        <f t="shared" si="516"/>
        <v>1935.36</v>
      </c>
      <c r="GA30" s="13">
        <f t="shared" si="516"/>
        <v>2129.7599999999998</v>
      </c>
      <c r="GB30" s="13">
        <f t="shared" si="516"/>
        <v>2064.96</v>
      </c>
      <c r="GC30" s="13">
        <f t="shared" si="516"/>
        <v>862.56</v>
      </c>
      <c r="GD30" s="13">
        <f t="shared" si="516"/>
        <v>874.07999999999993</v>
      </c>
      <c r="GE30" s="14" t="s">
        <v>5</v>
      </c>
      <c r="GF30" s="31">
        <v>1.39</v>
      </c>
      <c r="GG30" s="13">
        <f>1.39*12*GG35</f>
        <v>10875.36</v>
      </c>
      <c r="GH30" s="57">
        <v>1.4</v>
      </c>
      <c r="GI30" s="13">
        <f t="shared" ref="GI30" si="517">1.4*12*GI35</f>
        <v>9145.9199999999983</v>
      </c>
      <c r="GJ30" s="31">
        <v>1.4</v>
      </c>
      <c r="GK30" s="13">
        <f t="shared" ref="GK30:GL30" si="518">1.4*12*GK35</f>
        <v>12384.96</v>
      </c>
      <c r="GL30" s="13">
        <f t="shared" si="518"/>
        <v>12270.719999999998</v>
      </c>
      <c r="GM30" s="13">
        <f t="shared" ref="GM30:GO30" si="519">1.4*12*GM35</f>
        <v>11899.439999999997</v>
      </c>
      <c r="GN30" s="13">
        <f t="shared" si="519"/>
        <v>11323.199999999999</v>
      </c>
      <c r="GO30" s="13">
        <f t="shared" si="519"/>
        <v>11311.439999999997</v>
      </c>
      <c r="GP30" s="13">
        <f t="shared" ref="GP30" si="520">1.4*12*GP35</f>
        <v>8861.9999999999982</v>
      </c>
      <c r="GQ30" s="14" t="s">
        <v>5</v>
      </c>
      <c r="GR30" s="66">
        <v>1.85</v>
      </c>
      <c r="GS30" s="13">
        <f t="shared" ref="GS30:GU30" si="521">1.85*12*GS35</f>
        <v>6353.64</v>
      </c>
      <c r="GT30" s="13">
        <f t="shared" si="521"/>
        <v>8873.34</v>
      </c>
      <c r="GU30" s="13">
        <f t="shared" si="521"/>
        <v>8860.0200000000023</v>
      </c>
      <c r="GV30" s="13">
        <f t="shared" ref="GV30:HB30" si="522">1.85*12*GV35</f>
        <v>9124.2000000000007</v>
      </c>
      <c r="GW30" s="13">
        <f t="shared" si="522"/>
        <v>8962.1400000000012</v>
      </c>
      <c r="GX30" s="13">
        <f t="shared" si="522"/>
        <v>3534.2400000000002</v>
      </c>
      <c r="GY30" s="13">
        <f t="shared" si="522"/>
        <v>3385.5000000000005</v>
      </c>
      <c r="GZ30" s="13">
        <f t="shared" si="522"/>
        <v>3580.8600000000006</v>
      </c>
      <c r="HA30" s="13">
        <f t="shared" si="522"/>
        <v>3607.5000000000005</v>
      </c>
      <c r="HB30" s="13">
        <f t="shared" si="522"/>
        <v>15639.900000000001</v>
      </c>
      <c r="HC30" s="13">
        <f t="shared" ref="HC30:HM30" si="523">1.85*12*HC35</f>
        <v>15355.740000000003</v>
      </c>
      <c r="HD30" s="13">
        <f t="shared" si="523"/>
        <v>16716.600000000002</v>
      </c>
      <c r="HE30" s="13">
        <f t="shared" si="523"/>
        <v>2683.9800000000005</v>
      </c>
      <c r="HF30" s="13">
        <f t="shared" si="523"/>
        <v>5356.8600000000006</v>
      </c>
      <c r="HG30" s="13">
        <f t="shared" si="523"/>
        <v>2295.4800000000005</v>
      </c>
      <c r="HH30" s="13">
        <f t="shared" si="523"/>
        <v>2719.5000000000005</v>
      </c>
      <c r="HI30" s="13">
        <f t="shared" si="523"/>
        <v>2983.6800000000003</v>
      </c>
      <c r="HJ30" s="13">
        <f t="shared" si="523"/>
        <v>12569.640000000003</v>
      </c>
      <c r="HK30" s="13">
        <f t="shared" si="523"/>
        <v>6122.7600000000011</v>
      </c>
      <c r="HL30" s="13">
        <f t="shared" si="523"/>
        <v>10416.240000000002</v>
      </c>
      <c r="HM30" s="13">
        <f t="shared" si="523"/>
        <v>5576.64</v>
      </c>
      <c r="HN30" s="13">
        <f>1.85*12*HN35</f>
        <v>12229.980000000001</v>
      </c>
      <c r="HO30" s="13">
        <f t="shared" ref="HO30:HU30" si="524">1.85*12*HO35</f>
        <v>10567.2</v>
      </c>
      <c r="HP30" s="13">
        <f t="shared" si="524"/>
        <v>15955.140000000003</v>
      </c>
      <c r="HQ30" s="13">
        <f t="shared" si="524"/>
        <v>10718.160000000002</v>
      </c>
      <c r="HR30" s="13">
        <f t="shared" si="524"/>
        <v>11646.120000000003</v>
      </c>
      <c r="HS30" s="13">
        <f t="shared" si="524"/>
        <v>11741.580000000002</v>
      </c>
      <c r="HT30" s="13">
        <f t="shared" si="524"/>
        <v>12678.420000000002</v>
      </c>
      <c r="HU30" s="13">
        <f t="shared" si="524"/>
        <v>12478.620000000003</v>
      </c>
      <c r="HV30" s="13">
        <f t="shared" ref="HV30:HY30" si="525">1.85*12*HV35</f>
        <v>12514.140000000003</v>
      </c>
      <c r="HW30" s="13">
        <f t="shared" si="525"/>
        <v>4522.1400000000003</v>
      </c>
      <c r="HX30" s="13">
        <f t="shared" si="525"/>
        <v>7361.5200000000013</v>
      </c>
      <c r="HY30" s="13">
        <f t="shared" si="525"/>
        <v>11268.720000000001</v>
      </c>
      <c r="HZ30" s="13">
        <f>1.85*12*HZ35</f>
        <v>4821.84</v>
      </c>
      <c r="IA30" s="13">
        <f t="shared" ref="IA30:IE30" si="526">1.85*12*IA35</f>
        <v>11981.340000000002</v>
      </c>
      <c r="IB30" s="13">
        <f t="shared" si="526"/>
        <v>17109.540000000005</v>
      </c>
      <c r="IC30" s="13">
        <f t="shared" si="526"/>
        <v>10158.720000000001</v>
      </c>
      <c r="ID30" s="13">
        <f t="shared" si="526"/>
        <v>10227.540000000001</v>
      </c>
      <c r="IE30" s="13">
        <f t="shared" si="526"/>
        <v>10163.160000000002</v>
      </c>
      <c r="IF30" s="13">
        <f t="shared" ref="IF30:II30" si="527">1.85*12*IF35</f>
        <v>3856.1400000000003</v>
      </c>
      <c r="IG30" s="13">
        <f t="shared" si="527"/>
        <v>5201.4600000000009</v>
      </c>
      <c r="IH30" s="13">
        <f t="shared" si="527"/>
        <v>2109.0000000000005</v>
      </c>
      <c r="II30" s="13">
        <f t="shared" si="527"/>
        <v>6133.8600000000015</v>
      </c>
      <c r="IJ30" s="13">
        <f t="shared" ref="IJ30:IQ30" si="528">1.85*12*IJ35</f>
        <v>16827.600000000002</v>
      </c>
      <c r="IK30" s="13">
        <f t="shared" si="528"/>
        <v>12367.620000000003</v>
      </c>
      <c r="IL30" s="13">
        <f t="shared" si="528"/>
        <v>12523.020000000002</v>
      </c>
      <c r="IM30" s="13">
        <f t="shared" si="528"/>
        <v>11408.580000000002</v>
      </c>
      <c r="IN30" s="13">
        <f t="shared" si="528"/>
        <v>12039.060000000001</v>
      </c>
      <c r="IO30" s="13">
        <f t="shared" si="528"/>
        <v>2721.7200000000003</v>
      </c>
      <c r="IP30" s="13">
        <f t="shared" si="528"/>
        <v>15921.840000000004</v>
      </c>
      <c r="IQ30" s="13">
        <f t="shared" si="528"/>
        <v>12354.300000000001</v>
      </c>
      <c r="IR30" s="14" t="s">
        <v>5</v>
      </c>
      <c r="IS30" s="66">
        <v>1.2</v>
      </c>
      <c r="IT30" s="13">
        <f t="shared" ref="IT30:IU30" si="529">1.2*12*IT35</f>
        <v>1702.08</v>
      </c>
      <c r="IU30" s="13">
        <f t="shared" si="529"/>
        <v>5791.6799999999994</v>
      </c>
      <c r="IV30" s="66">
        <v>1.39</v>
      </c>
      <c r="IW30" s="13">
        <f>1.39*12*IW35</f>
        <v>8726.9760000000006</v>
      </c>
      <c r="IX30" s="13">
        <v>1.85</v>
      </c>
      <c r="IY30" s="13">
        <f>1.85*12*IY35</f>
        <v>18723.480000000003</v>
      </c>
    </row>
    <row r="31" spans="1:259" s="1" customFormat="1" ht="22.5" x14ac:dyDescent="0.2">
      <c r="A31" s="93" t="s">
        <v>37</v>
      </c>
      <c r="B31" s="93"/>
      <c r="C31" s="93"/>
      <c r="D31" s="93"/>
      <c r="E31" s="93"/>
      <c r="F31" s="93"/>
      <c r="G31" s="15" t="s">
        <v>45</v>
      </c>
      <c r="H31" s="13">
        <f>0.51+0.3+0.22+0.12+0.17+0.22</f>
        <v>1.5399999999999998</v>
      </c>
      <c r="I31" s="13">
        <f>1.54*12*I35</f>
        <v>12967.416000000001</v>
      </c>
      <c r="J31" s="13">
        <f t="shared" ref="J31:K31" si="530">1.54*12*J35</f>
        <v>10698.072</v>
      </c>
      <c r="K31" s="13">
        <f t="shared" si="530"/>
        <v>10313.688</v>
      </c>
      <c r="L31" s="13">
        <f>1.54*12*L35</f>
        <v>2618.616</v>
      </c>
      <c r="M31" s="13">
        <f t="shared" ref="M31" si="531">1.54*12*M35</f>
        <v>3732.96</v>
      </c>
      <c r="N31" s="15" t="s">
        <v>45</v>
      </c>
      <c r="O31" s="13">
        <v>2.1199999999999997</v>
      </c>
      <c r="P31" s="13">
        <f>2.12*12*P35</f>
        <v>3075.6960000000004</v>
      </c>
      <c r="Q31" s="13">
        <f t="shared" ref="Q31:Y31" si="532">2.12*12*Q35</f>
        <v>3533.6160000000004</v>
      </c>
      <c r="R31" s="13">
        <f t="shared" si="532"/>
        <v>2058.0960000000005</v>
      </c>
      <c r="S31" s="13">
        <f t="shared" si="532"/>
        <v>2078.4480000000003</v>
      </c>
      <c r="T31" s="13">
        <f t="shared" si="532"/>
        <v>2078.4480000000003</v>
      </c>
      <c r="U31" s="13">
        <f t="shared" si="532"/>
        <v>2055.5520000000001</v>
      </c>
      <c r="V31" s="13">
        <f t="shared" si="532"/>
        <v>2014.8480000000002</v>
      </c>
      <c r="W31" s="13">
        <f t="shared" si="532"/>
        <v>14666.16</v>
      </c>
      <c r="X31" s="13">
        <f t="shared" si="532"/>
        <v>2053.0080000000003</v>
      </c>
      <c r="Y31" s="13">
        <f t="shared" si="532"/>
        <v>1963.9680000000001</v>
      </c>
      <c r="Z31" s="13">
        <f t="shared" ref="Z31" si="533">2.12*12*Z35</f>
        <v>6678</v>
      </c>
      <c r="AA31" s="13">
        <f>2.12*12*AA35</f>
        <v>10117.487999999999</v>
      </c>
      <c r="AB31" s="13">
        <f t="shared" ref="AB31:AJ31" si="534">2.12*12*AB35</f>
        <v>13172.832</v>
      </c>
      <c r="AC31" s="13">
        <f t="shared" si="534"/>
        <v>10277.76</v>
      </c>
      <c r="AD31" s="13">
        <f t="shared" si="534"/>
        <v>8878.5600000000013</v>
      </c>
      <c r="AE31" s="13">
        <f t="shared" si="534"/>
        <v>4632.6239999999998</v>
      </c>
      <c r="AF31" s="13">
        <f t="shared" si="534"/>
        <v>10743.312000000002</v>
      </c>
      <c r="AG31" s="13">
        <f t="shared" si="534"/>
        <v>13236.431999999999</v>
      </c>
      <c r="AH31" s="13">
        <f t="shared" si="534"/>
        <v>2050.4639999999999</v>
      </c>
      <c r="AI31" s="13">
        <f t="shared" si="534"/>
        <v>10903.584000000001</v>
      </c>
      <c r="AJ31" s="13">
        <f t="shared" si="534"/>
        <v>13549.344000000001</v>
      </c>
      <c r="AK31" s="13">
        <f>2.12*12*AK35</f>
        <v>3172.3680000000004</v>
      </c>
      <c r="AL31" s="13">
        <f t="shared" ref="AL31:AX31" si="535">2.12*12*AL35</f>
        <v>7812.6240000000007</v>
      </c>
      <c r="AM31" s="13">
        <f t="shared" si="535"/>
        <v>3884.6880000000001</v>
      </c>
      <c r="AN31" s="13">
        <f t="shared" si="535"/>
        <v>3782.9279999999999</v>
      </c>
      <c r="AO31" s="13">
        <f t="shared" si="535"/>
        <v>3846.5279999999998</v>
      </c>
      <c r="AP31" s="13">
        <f t="shared" si="535"/>
        <v>3925.3920000000003</v>
      </c>
      <c r="AQ31" s="13">
        <f t="shared" si="535"/>
        <v>3856.7040000000002</v>
      </c>
      <c r="AR31" s="13">
        <f t="shared" si="535"/>
        <v>3882.1440000000002</v>
      </c>
      <c r="AS31" s="13">
        <f t="shared" si="535"/>
        <v>3851.6160000000004</v>
      </c>
      <c r="AT31" s="13">
        <f t="shared" si="535"/>
        <v>3864.3360000000002</v>
      </c>
      <c r="AU31" s="13">
        <f t="shared" si="535"/>
        <v>6077.6160000000009</v>
      </c>
      <c r="AV31" s="13">
        <f t="shared" si="535"/>
        <v>3459.84</v>
      </c>
      <c r="AW31" s="13">
        <f t="shared" si="535"/>
        <v>5016.768</v>
      </c>
      <c r="AX31" s="13">
        <f t="shared" si="535"/>
        <v>3696.4320000000007</v>
      </c>
      <c r="AY31" s="13">
        <f>2.12*12*AY35</f>
        <v>4106.0160000000005</v>
      </c>
      <c r="AZ31" s="13">
        <f t="shared" ref="AZ31:BJ31" si="536">2.12*12*AZ35</f>
        <v>3480.1920000000005</v>
      </c>
      <c r="BA31" s="13">
        <f t="shared" si="536"/>
        <v>3548.88</v>
      </c>
      <c r="BB31" s="13">
        <f t="shared" si="536"/>
        <v>3368.2560000000003</v>
      </c>
      <c r="BC31" s="13">
        <f t="shared" si="536"/>
        <v>3604.848</v>
      </c>
      <c r="BD31" s="13">
        <f t="shared" si="536"/>
        <v>3553.9679999999998</v>
      </c>
      <c r="BE31" s="13">
        <f t="shared" si="536"/>
        <v>2706.8160000000003</v>
      </c>
      <c r="BF31" s="13">
        <f t="shared" si="536"/>
        <v>3538.7040000000002</v>
      </c>
      <c r="BG31" s="13">
        <f t="shared" si="536"/>
        <v>3500.5439999999999</v>
      </c>
      <c r="BH31" s="13">
        <f t="shared" si="536"/>
        <v>3269.04</v>
      </c>
      <c r="BI31" s="13">
        <f t="shared" si="536"/>
        <v>3543.7920000000004</v>
      </c>
      <c r="BJ31" s="13">
        <f t="shared" si="536"/>
        <v>4202.6880000000001</v>
      </c>
      <c r="BK31" s="13">
        <f>2.12*12*BK35</f>
        <v>3726.96</v>
      </c>
      <c r="BL31" s="13">
        <f t="shared" ref="BL31:BW31" si="537">2.12*12*BL35</f>
        <v>3648.0960000000005</v>
      </c>
      <c r="BM31" s="13">
        <f t="shared" si="537"/>
        <v>3185.0880000000002</v>
      </c>
      <c r="BN31" s="13">
        <f t="shared" si="537"/>
        <v>2116.6080000000002</v>
      </c>
      <c r="BO31" s="13">
        <f t="shared" si="537"/>
        <v>3157.1039999999998</v>
      </c>
      <c r="BP31" s="13">
        <f t="shared" si="537"/>
        <v>3317.3760000000002</v>
      </c>
      <c r="BQ31" s="13">
        <f t="shared" si="537"/>
        <v>3625.2000000000003</v>
      </c>
      <c r="BR31" s="13">
        <f t="shared" si="537"/>
        <v>4151.808</v>
      </c>
      <c r="BS31" s="13">
        <f t="shared" si="537"/>
        <v>4167.0720000000001</v>
      </c>
      <c r="BT31" s="13">
        <f t="shared" si="537"/>
        <v>3470.0160000000005</v>
      </c>
      <c r="BU31" s="13">
        <f t="shared" si="537"/>
        <v>3551.424</v>
      </c>
      <c r="BV31" s="13">
        <f t="shared" si="537"/>
        <v>5319.5039999999999</v>
      </c>
      <c r="BW31" s="13">
        <f t="shared" si="537"/>
        <v>3569.2320000000004</v>
      </c>
      <c r="BX31" s="13">
        <f>2.12*12*BX35</f>
        <v>13997.088000000002</v>
      </c>
      <c r="BY31" s="13">
        <f t="shared" ref="BY31:DI31" si="538">2.12*12*BY35</f>
        <v>2103.8880000000004</v>
      </c>
      <c r="BZ31" s="13">
        <f t="shared" si="538"/>
        <v>1887.6480000000001</v>
      </c>
      <c r="CA31" s="13">
        <f t="shared" si="538"/>
        <v>2813.6640000000002</v>
      </c>
      <c r="CB31" s="13">
        <f t="shared" si="538"/>
        <v>1989.4080000000001</v>
      </c>
      <c r="CC31" s="13">
        <f t="shared" si="538"/>
        <v>2012.3039999999999</v>
      </c>
      <c r="CD31" s="13">
        <f t="shared" si="538"/>
        <v>2042.8320000000001</v>
      </c>
      <c r="CE31" s="13">
        <f>2.12*12*CE35</f>
        <v>14750.111999999999</v>
      </c>
      <c r="CF31" s="13">
        <f t="shared" ref="CF31:CR31" si="539">2.12*12*CF35</f>
        <v>15012.144000000002</v>
      </c>
      <c r="CG31" s="13">
        <f t="shared" si="539"/>
        <v>8313.7920000000013</v>
      </c>
      <c r="CH31" s="13">
        <f t="shared" si="539"/>
        <v>8776.8000000000011</v>
      </c>
      <c r="CI31" s="13">
        <f t="shared" si="539"/>
        <v>4134</v>
      </c>
      <c r="CJ31" s="13">
        <f t="shared" si="539"/>
        <v>2032.6560000000002</v>
      </c>
      <c r="CK31" s="13">
        <f t="shared" si="539"/>
        <v>2068.2719999999999</v>
      </c>
      <c r="CL31" s="13">
        <f t="shared" si="539"/>
        <v>2098.8000000000002</v>
      </c>
      <c r="CM31" s="13">
        <f t="shared" si="539"/>
        <v>4167.0720000000001</v>
      </c>
      <c r="CN31" s="13">
        <f t="shared" si="539"/>
        <v>4154.3520000000008</v>
      </c>
      <c r="CO31" s="13">
        <f t="shared" si="539"/>
        <v>2421.8880000000004</v>
      </c>
      <c r="CP31" s="13">
        <f t="shared" si="539"/>
        <v>4090.7520000000004</v>
      </c>
      <c r="CQ31" s="13">
        <f t="shared" si="539"/>
        <v>2788.2240000000002</v>
      </c>
      <c r="CR31" s="13">
        <f t="shared" si="539"/>
        <v>13282.224000000002</v>
      </c>
      <c r="CS31" s="13">
        <f>2.12*12*CS35</f>
        <v>4693.68</v>
      </c>
      <c r="CT31" s="13">
        <f t="shared" ref="CT31:CY31" si="540">2.12*12*CT35</f>
        <v>2673.7440000000001</v>
      </c>
      <c r="CU31" s="13">
        <f t="shared" si="540"/>
        <v>2381.1840000000002</v>
      </c>
      <c r="CV31" s="13">
        <f t="shared" si="540"/>
        <v>3752.4</v>
      </c>
      <c r="CW31" s="13">
        <f t="shared" si="540"/>
        <v>5184.6720000000005</v>
      </c>
      <c r="CX31" s="13">
        <f t="shared" si="540"/>
        <v>5469.6</v>
      </c>
      <c r="CY31" s="13">
        <f t="shared" si="540"/>
        <v>5980.9440000000004</v>
      </c>
      <c r="CZ31" s="13">
        <f>2.12*12*CZ35</f>
        <v>3884.6880000000001</v>
      </c>
      <c r="DA31" s="13">
        <f t="shared" ref="DA31:DF31" si="541">2.12*12*DA35</f>
        <v>3943.2000000000003</v>
      </c>
      <c r="DB31" s="13">
        <f t="shared" si="541"/>
        <v>1780.8000000000002</v>
      </c>
      <c r="DC31" s="13">
        <f t="shared" si="541"/>
        <v>1737.5519999999999</v>
      </c>
      <c r="DD31" s="13">
        <f t="shared" si="541"/>
        <v>2869.6320000000001</v>
      </c>
      <c r="DE31" s="13">
        <f t="shared" si="541"/>
        <v>1938.5280000000002</v>
      </c>
      <c r="DF31" s="13">
        <f t="shared" si="541"/>
        <v>8451.1679999999997</v>
      </c>
      <c r="DG31" s="13">
        <f t="shared" si="538"/>
        <v>10313.376</v>
      </c>
      <c r="DH31" s="13">
        <f t="shared" si="538"/>
        <v>11832.144000000002</v>
      </c>
      <c r="DI31" s="13">
        <f t="shared" si="538"/>
        <v>11908.464000000002</v>
      </c>
      <c r="DJ31" s="13">
        <f t="shared" ref="DJ31:DO31" si="542">2.12*12*DJ35</f>
        <v>2831.4720000000002</v>
      </c>
      <c r="DK31" s="13">
        <f t="shared" si="542"/>
        <v>11455.632000000001</v>
      </c>
      <c r="DL31" s="13">
        <f t="shared" si="542"/>
        <v>14821.344000000001</v>
      </c>
      <c r="DM31" s="13">
        <f t="shared" si="542"/>
        <v>14798.448000000002</v>
      </c>
      <c r="DN31" s="13">
        <f t="shared" si="542"/>
        <v>15083.376</v>
      </c>
      <c r="DO31" s="13">
        <f t="shared" si="542"/>
        <v>10114.944000000001</v>
      </c>
      <c r="DP31" s="13">
        <f>2.12*12*DP35</f>
        <v>10186.175999999999</v>
      </c>
      <c r="DQ31" s="13">
        <f t="shared" ref="DQ31:EA31" si="543">2.12*12*DQ35</f>
        <v>17904.671999999999</v>
      </c>
      <c r="DR31" s="13">
        <f t="shared" si="543"/>
        <v>14121.744000000001</v>
      </c>
      <c r="DS31" s="13">
        <f t="shared" si="543"/>
        <v>8825.1360000000004</v>
      </c>
      <c r="DT31" s="13">
        <f t="shared" si="543"/>
        <v>5260.9920000000002</v>
      </c>
      <c r="DU31" s="13">
        <f t="shared" si="543"/>
        <v>5151.6000000000004</v>
      </c>
      <c r="DV31" s="13">
        <f t="shared" si="543"/>
        <v>3070.6080000000002</v>
      </c>
      <c r="DW31" s="13">
        <f t="shared" si="543"/>
        <v>14523.696</v>
      </c>
      <c r="DX31" s="13">
        <f t="shared" si="543"/>
        <v>14470.271999999999</v>
      </c>
      <c r="DY31" s="13">
        <f t="shared" si="543"/>
        <v>13106.688000000002</v>
      </c>
      <c r="DZ31" s="13">
        <f t="shared" si="543"/>
        <v>3490.3679999999999</v>
      </c>
      <c r="EA31" s="13">
        <f t="shared" si="543"/>
        <v>3813.4560000000001</v>
      </c>
      <c r="EB31" s="13">
        <f>2.12*12*EB35</f>
        <v>3546.3360000000002</v>
      </c>
      <c r="EC31" s="13">
        <f t="shared" ref="EC31:EM31" si="544">2.12*12*EC35</f>
        <v>2836.56</v>
      </c>
      <c r="ED31" s="13">
        <f t="shared" si="544"/>
        <v>3533.6160000000004</v>
      </c>
      <c r="EE31" s="13">
        <f t="shared" si="544"/>
        <v>4187.424</v>
      </c>
      <c r="EF31" s="13">
        <f t="shared" si="544"/>
        <v>3533.6160000000004</v>
      </c>
      <c r="EG31" s="13">
        <f t="shared" si="544"/>
        <v>2989.2000000000003</v>
      </c>
      <c r="EH31" s="13">
        <f t="shared" si="544"/>
        <v>8916.7200000000012</v>
      </c>
      <c r="EI31" s="13">
        <f t="shared" si="544"/>
        <v>3319.92</v>
      </c>
      <c r="EJ31" s="13">
        <f t="shared" si="544"/>
        <v>3594.6720000000005</v>
      </c>
      <c r="EK31" s="13">
        <f t="shared" si="544"/>
        <v>3442.0320000000006</v>
      </c>
      <c r="EL31" s="13">
        <f t="shared" si="544"/>
        <v>3719.328</v>
      </c>
      <c r="EM31" s="13">
        <f t="shared" si="544"/>
        <v>3045.1680000000001</v>
      </c>
      <c r="EN31" s="13">
        <f t="shared" ref="EN31:EU31" si="545">2.12*12*EN35</f>
        <v>4632.6239999999998</v>
      </c>
      <c r="EO31" s="13">
        <f t="shared" si="545"/>
        <v>2086.08</v>
      </c>
      <c r="EP31" s="13">
        <f t="shared" si="545"/>
        <v>18703.488000000001</v>
      </c>
      <c r="EQ31" s="13">
        <f t="shared" si="545"/>
        <v>9008.3040000000019</v>
      </c>
      <c r="ER31" s="13">
        <f t="shared" si="545"/>
        <v>9718.08</v>
      </c>
      <c r="ES31" s="13">
        <f t="shared" si="545"/>
        <v>11117.28</v>
      </c>
      <c r="ET31" s="13">
        <f t="shared" si="545"/>
        <v>11392.032000000001</v>
      </c>
      <c r="EU31" s="13">
        <f t="shared" si="545"/>
        <v>11458.175999999999</v>
      </c>
      <c r="EV31" s="13">
        <f>2.12*12*EV35</f>
        <v>11753.28</v>
      </c>
      <c r="EW31" s="13">
        <f t="shared" ref="EW31:FE31" si="546">2.12*12*EW35</f>
        <v>11603.184000000001</v>
      </c>
      <c r="EX31" s="13">
        <f t="shared" si="546"/>
        <v>3854.1600000000003</v>
      </c>
      <c r="EY31" s="13">
        <f t="shared" si="546"/>
        <v>3826.1760000000004</v>
      </c>
      <c r="EZ31" s="13">
        <f t="shared" si="546"/>
        <v>3869.424</v>
      </c>
      <c r="FA31" s="13">
        <f t="shared" si="546"/>
        <v>3958.4639999999999</v>
      </c>
      <c r="FB31" s="13">
        <f t="shared" si="546"/>
        <v>4472.3520000000008</v>
      </c>
      <c r="FC31" s="13">
        <f t="shared" si="546"/>
        <v>3864.3360000000002</v>
      </c>
      <c r="FD31" s="13">
        <f t="shared" si="546"/>
        <v>5199.9360000000006</v>
      </c>
      <c r="FE31" s="13">
        <f t="shared" si="546"/>
        <v>3314.8320000000003</v>
      </c>
      <c r="FF31" s="13">
        <f>2.12*12*FF35</f>
        <v>16324.848000000002</v>
      </c>
      <c r="FG31" s="13">
        <f t="shared" ref="FG31:FH31" si="547">2.12*12*FG35</f>
        <v>14811.168000000001</v>
      </c>
      <c r="FH31" s="13">
        <f t="shared" si="547"/>
        <v>6080.16</v>
      </c>
      <c r="FI31" s="13">
        <f t="shared" ref="FI31:FJ31" si="548">2.12*12*FI35</f>
        <v>6062.3520000000008</v>
      </c>
      <c r="FJ31" s="13">
        <f t="shared" si="548"/>
        <v>3401.328</v>
      </c>
      <c r="FK31" s="13">
        <f t="shared" ref="FK31" si="549">2.12*12*FK35</f>
        <v>14427.024000000001</v>
      </c>
      <c r="FL31" s="13">
        <f t="shared" ref="FL31:FQ31" si="550">2.12*12*FL35</f>
        <v>11219.04</v>
      </c>
      <c r="FM31" s="13">
        <f t="shared" si="550"/>
        <v>18680.592000000001</v>
      </c>
      <c r="FN31" s="13">
        <f t="shared" si="550"/>
        <v>15927.984000000002</v>
      </c>
      <c r="FO31" s="13">
        <f t="shared" si="550"/>
        <v>3325.0079999999998</v>
      </c>
      <c r="FP31" s="13">
        <f t="shared" si="550"/>
        <v>3948.288</v>
      </c>
      <c r="FQ31" s="13">
        <f t="shared" si="550"/>
        <v>5222.8320000000003</v>
      </c>
      <c r="FR31" s="15" t="s">
        <v>45</v>
      </c>
      <c r="FS31" s="13">
        <v>1.1099999999999999</v>
      </c>
      <c r="FT31" s="13">
        <f t="shared" ref="FT31:GD31" si="551">1.11*12*FT35</f>
        <v>6317.6760000000004</v>
      </c>
      <c r="FU31" s="13">
        <f t="shared" si="551"/>
        <v>6177.8160000000007</v>
      </c>
      <c r="FV31" s="13">
        <f t="shared" si="551"/>
        <v>5342.652</v>
      </c>
      <c r="FW31" s="13">
        <f t="shared" si="551"/>
        <v>5343.9840000000004</v>
      </c>
      <c r="FX31" s="13">
        <f t="shared" si="551"/>
        <v>6149.8440000000001</v>
      </c>
      <c r="FY31" s="13">
        <f t="shared" si="551"/>
        <v>1566.432</v>
      </c>
      <c r="FZ31" s="13">
        <f t="shared" si="551"/>
        <v>1790.2080000000001</v>
      </c>
      <c r="GA31" s="13">
        <f t="shared" si="551"/>
        <v>1970.028</v>
      </c>
      <c r="GB31" s="13">
        <f t="shared" si="551"/>
        <v>1910.0880000000002</v>
      </c>
      <c r="GC31" s="13">
        <f t="shared" si="551"/>
        <v>797.86800000000005</v>
      </c>
      <c r="GD31" s="13">
        <f t="shared" si="551"/>
        <v>808.524</v>
      </c>
      <c r="GE31" s="15" t="s">
        <v>45</v>
      </c>
      <c r="GF31" s="31">
        <f>0.76+0.3+0.22+0.12+0.17</f>
        <v>1.5699999999999998</v>
      </c>
      <c r="GG31" s="13">
        <f>1.57*12*GG35</f>
        <v>12283.68</v>
      </c>
      <c r="GH31" s="57">
        <v>1.54</v>
      </c>
      <c r="GI31" s="13">
        <f t="shared" ref="GI31" si="552">1.54*12*GI35</f>
        <v>10060.512000000001</v>
      </c>
      <c r="GJ31" s="31">
        <v>0</v>
      </c>
      <c r="GK31" s="13">
        <f>0*12*GK35</f>
        <v>0</v>
      </c>
      <c r="GL31" s="13">
        <f t="shared" ref="GL31:GP31" si="553">0*12*GL35</f>
        <v>0</v>
      </c>
      <c r="GM31" s="13">
        <f t="shared" si="553"/>
        <v>0</v>
      </c>
      <c r="GN31" s="13">
        <f t="shared" si="553"/>
        <v>0</v>
      </c>
      <c r="GO31" s="13">
        <f t="shared" si="553"/>
        <v>0</v>
      </c>
      <c r="GP31" s="13">
        <f t="shared" si="553"/>
        <v>0</v>
      </c>
      <c r="GQ31" s="15" t="s">
        <v>45</v>
      </c>
      <c r="GR31" s="66">
        <v>0</v>
      </c>
      <c r="GS31" s="13">
        <f>0*12*GS35</f>
        <v>0</v>
      </c>
      <c r="GT31" s="13">
        <f t="shared" ref="GT31:IQ31" si="554">0*12*GT35</f>
        <v>0</v>
      </c>
      <c r="GU31" s="13">
        <f t="shared" si="554"/>
        <v>0</v>
      </c>
      <c r="GV31" s="13">
        <f t="shared" si="554"/>
        <v>0</v>
      </c>
      <c r="GW31" s="13">
        <f t="shared" si="554"/>
        <v>0</v>
      </c>
      <c r="GX31" s="13">
        <f t="shared" si="554"/>
        <v>0</v>
      </c>
      <c r="GY31" s="13">
        <f t="shared" si="554"/>
        <v>0</v>
      </c>
      <c r="GZ31" s="13">
        <f t="shared" si="554"/>
        <v>0</v>
      </c>
      <c r="HA31" s="13">
        <f t="shared" si="554"/>
        <v>0</v>
      </c>
      <c r="HB31" s="13">
        <f t="shared" si="554"/>
        <v>0</v>
      </c>
      <c r="HC31" s="13">
        <f t="shared" si="554"/>
        <v>0</v>
      </c>
      <c r="HD31" s="13">
        <f t="shared" si="554"/>
        <v>0</v>
      </c>
      <c r="HE31" s="13">
        <f t="shared" si="554"/>
        <v>0</v>
      </c>
      <c r="HF31" s="13">
        <f t="shared" si="554"/>
        <v>0</v>
      </c>
      <c r="HG31" s="13">
        <f t="shared" si="554"/>
        <v>0</v>
      </c>
      <c r="HH31" s="13">
        <f t="shared" si="554"/>
        <v>0</v>
      </c>
      <c r="HI31" s="13">
        <f t="shared" si="554"/>
        <v>0</v>
      </c>
      <c r="HJ31" s="13">
        <f t="shared" si="554"/>
        <v>0</v>
      </c>
      <c r="HK31" s="13">
        <f t="shared" si="554"/>
        <v>0</v>
      </c>
      <c r="HL31" s="13">
        <f t="shared" si="554"/>
        <v>0</v>
      </c>
      <c r="HM31" s="13">
        <f t="shared" si="554"/>
        <v>0</v>
      </c>
      <c r="HN31" s="13">
        <f t="shared" si="554"/>
        <v>0</v>
      </c>
      <c r="HO31" s="13">
        <f t="shared" si="554"/>
        <v>0</v>
      </c>
      <c r="HP31" s="13">
        <f t="shared" si="554"/>
        <v>0</v>
      </c>
      <c r="HQ31" s="13">
        <f t="shared" si="554"/>
        <v>0</v>
      </c>
      <c r="HR31" s="13">
        <f t="shared" si="554"/>
        <v>0</v>
      </c>
      <c r="HS31" s="13">
        <f t="shared" si="554"/>
        <v>0</v>
      </c>
      <c r="HT31" s="13">
        <f t="shared" si="554"/>
        <v>0</v>
      </c>
      <c r="HU31" s="13">
        <f t="shared" si="554"/>
        <v>0</v>
      </c>
      <c r="HV31" s="13">
        <f t="shared" si="554"/>
        <v>0</v>
      </c>
      <c r="HW31" s="13">
        <f t="shared" si="554"/>
        <v>0</v>
      </c>
      <c r="HX31" s="13">
        <f t="shared" si="554"/>
        <v>0</v>
      </c>
      <c r="HY31" s="13">
        <f t="shared" si="554"/>
        <v>0</v>
      </c>
      <c r="HZ31" s="13">
        <f t="shared" si="554"/>
        <v>0</v>
      </c>
      <c r="IA31" s="13">
        <f t="shared" si="554"/>
        <v>0</v>
      </c>
      <c r="IB31" s="13">
        <f t="shared" si="554"/>
        <v>0</v>
      </c>
      <c r="IC31" s="13">
        <f t="shared" si="554"/>
        <v>0</v>
      </c>
      <c r="ID31" s="13">
        <f t="shared" si="554"/>
        <v>0</v>
      </c>
      <c r="IE31" s="13">
        <f t="shared" si="554"/>
        <v>0</v>
      </c>
      <c r="IF31" s="13">
        <f t="shared" si="554"/>
        <v>0</v>
      </c>
      <c r="IG31" s="13">
        <f t="shared" si="554"/>
        <v>0</v>
      </c>
      <c r="IH31" s="13">
        <f t="shared" si="554"/>
        <v>0</v>
      </c>
      <c r="II31" s="13">
        <f t="shared" si="554"/>
        <v>0</v>
      </c>
      <c r="IJ31" s="13">
        <f t="shared" si="554"/>
        <v>0</v>
      </c>
      <c r="IK31" s="13">
        <f t="shared" si="554"/>
        <v>0</v>
      </c>
      <c r="IL31" s="13">
        <f t="shared" si="554"/>
        <v>0</v>
      </c>
      <c r="IM31" s="13">
        <f t="shared" si="554"/>
        <v>0</v>
      </c>
      <c r="IN31" s="13">
        <f t="shared" si="554"/>
        <v>0</v>
      </c>
      <c r="IO31" s="13">
        <f t="shared" si="554"/>
        <v>0</v>
      </c>
      <c r="IP31" s="13">
        <f t="shared" si="554"/>
        <v>0</v>
      </c>
      <c r="IQ31" s="13">
        <f t="shared" si="554"/>
        <v>0</v>
      </c>
      <c r="IR31" s="15" t="s">
        <v>45</v>
      </c>
      <c r="IS31" s="66">
        <v>0</v>
      </c>
      <c r="IT31" s="13">
        <f>0*12*IT35</f>
        <v>0</v>
      </c>
      <c r="IU31" s="13">
        <f>0*12*IU35</f>
        <v>0</v>
      </c>
      <c r="IV31" s="66">
        <v>0</v>
      </c>
      <c r="IW31" s="13">
        <f>0*12*IW35</f>
        <v>0</v>
      </c>
      <c r="IX31" s="13">
        <f t="shared" ref="IX31" si="555">1.54*12*IX35</f>
        <v>0</v>
      </c>
      <c r="IY31" s="13">
        <f>0*12*IY35</f>
        <v>0</v>
      </c>
    </row>
    <row r="32" spans="1:259" s="1" customFormat="1" x14ac:dyDescent="0.2">
      <c r="A32" s="93" t="s">
        <v>51</v>
      </c>
      <c r="B32" s="93"/>
      <c r="C32" s="93"/>
      <c r="D32" s="93"/>
      <c r="E32" s="93"/>
      <c r="F32" s="93"/>
      <c r="G32" s="13" t="s">
        <v>4</v>
      </c>
      <c r="H32" s="13">
        <v>0.87</v>
      </c>
      <c r="I32" s="13">
        <f>0.87*12*I35</f>
        <v>7325.7480000000005</v>
      </c>
      <c r="J32" s="13">
        <f t="shared" ref="J32:K32" si="556">0.87*12*J35</f>
        <v>6043.7159999999994</v>
      </c>
      <c r="K32" s="13">
        <f t="shared" si="556"/>
        <v>5826.5640000000003</v>
      </c>
      <c r="L32" s="13">
        <f>0.87*12*L35</f>
        <v>1479.3479999999997</v>
      </c>
      <c r="M32" s="13">
        <f t="shared" ref="M32" si="557">0.87*12*M35</f>
        <v>2108.88</v>
      </c>
      <c r="N32" s="13" t="s">
        <v>4</v>
      </c>
      <c r="O32" s="13">
        <v>1.36</v>
      </c>
      <c r="P32" s="13">
        <f>1.36*12*P35</f>
        <v>1973.0880000000002</v>
      </c>
      <c r="Q32" s="13">
        <f t="shared" ref="Q32:Y32" si="558">1.36*12*Q35</f>
        <v>2266.848</v>
      </c>
      <c r="R32" s="13">
        <f t="shared" si="558"/>
        <v>1320.288</v>
      </c>
      <c r="S32" s="13">
        <f t="shared" si="558"/>
        <v>1333.3440000000001</v>
      </c>
      <c r="T32" s="13">
        <f t="shared" si="558"/>
        <v>1333.3440000000001</v>
      </c>
      <c r="U32" s="13">
        <f t="shared" si="558"/>
        <v>1318.6559999999999</v>
      </c>
      <c r="V32" s="13">
        <f t="shared" si="558"/>
        <v>1292.5440000000001</v>
      </c>
      <c r="W32" s="13">
        <f t="shared" si="558"/>
        <v>9408.48</v>
      </c>
      <c r="X32" s="13">
        <f t="shared" si="558"/>
        <v>1317.0240000000001</v>
      </c>
      <c r="Y32" s="13">
        <f t="shared" si="558"/>
        <v>1259.904</v>
      </c>
      <c r="Z32" s="13">
        <f t="shared" ref="Z32" si="559">1.36*12*Z35</f>
        <v>4284</v>
      </c>
      <c r="AA32" s="13">
        <f>1.36*12*AA35</f>
        <v>6490.4639999999999</v>
      </c>
      <c r="AB32" s="13">
        <f t="shared" ref="AB32:AJ32" si="560">1.36*12*AB35</f>
        <v>8450.4959999999992</v>
      </c>
      <c r="AC32" s="13">
        <f t="shared" si="560"/>
        <v>6593.28</v>
      </c>
      <c r="AD32" s="13">
        <f t="shared" si="560"/>
        <v>5695.68</v>
      </c>
      <c r="AE32" s="13">
        <f t="shared" si="560"/>
        <v>2971.8719999999998</v>
      </c>
      <c r="AF32" s="13">
        <f t="shared" si="560"/>
        <v>6891.9360000000006</v>
      </c>
      <c r="AG32" s="13">
        <f t="shared" si="560"/>
        <v>8491.2960000000003</v>
      </c>
      <c r="AH32" s="13">
        <f t="shared" si="560"/>
        <v>1315.3919999999998</v>
      </c>
      <c r="AI32" s="13">
        <f t="shared" si="560"/>
        <v>6994.7520000000004</v>
      </c>
      <c r="AJ32" s="13">
        <f t="shared" si="560"/>
        <v>8692.0320000000011</v>
      </c>
      <c r="AK32" s="13">
        <f>1.36*12*AK35</f>
        <v>2035.104</v>
      </c>
      <c r="AL32" s="13">
        <f t="shared" ref="AL32:AX32" si="561">1.36*12*AL35</f>
        <v>5011.8720000000003</v>
      </c>
      <c r="AM32" s="13">
        <f t="shared" si="561"/>
        <v>2492.0639999999999</v>
      </c>
      <c r="AN32" s="13">
        <f t="shared" si="561"/>
        <v>2426.7839999999997</v>
      </c>
      <c r="AO32" s="13">
        <f t="shared" si="561"/>
        <v>2467.5839999999998</v>
      </c>
      <c r="AP32" s="13">
        <f t="shared" si="561"/>
        <v>2518.1760000000004</v>
      </c>
      <c r="AQ32" s="13">
        <f t="shared" si="561"/>
        <v>2474.1120000000001</v>
      </c>
      <c r="AR32" s="13">
        <f t="shared" si="561"/>
        <v>2490.4319999999998</v>
      </c>
      <c r="AS32" s="13">
        <f t="shared" si="561"/>
        <v>2470.848</v>
      </c>
      <c r="AT32" s="13">
        <f t="shared" si="561"/>
        <v>2479.0080000000003</v>
      </c>
      <c r="AU32" s="13">
        <f t="shared" si="561"/>
        <v>3898.848</v>
      </c>
      <c r="AV32" s="13">
        <f t="shared" si="561"/>
        <v>2219.52</v>
      </c>
      <c r="AW32" s="13">
        <f t="shared" si="561"/>
        <v>3218.3040000000001</v>
      </c>
      <c r="AX32" s="13">
        <f t="shared" si="561"/>
        <v>2371.2960000000003</v>
      </c>
      <c r="AY32" s="13">
        <f>1.36*12*AY35</f>
        <v>2634.0480000000002</v>
      </c>
      <c r="AZ32" s="13">
        <f t="shared" ref="AZ32:BJ32" si="562">1.36*12*AZ35</f>
        <v>2232.576</v>
      </c>
      <c r="BA32" s="13">
        <f t="shared" si="562"/>
        <v>2276.64</v>
      </c>
      <c r="BB32" s="13">
        <f t="shared" si="562"/>
        <v>2160.768</v>
      </c>
      <c r="BC32" s="13">
        <f t="shared" si="562"/>
        <v>2312.5439999999999</v>
      </c>
      <c r="BD32" s="13">
        <f t="shared" si="562"/>
        <v>2279.904</v>
      </c>
      <c r="BE32" s="13">
        <f t="shared" si="562"/>
        <v>1736.4480000000001</v>
      </c>
      <c r="BF32" s="13">
        <f t="shared" si="562"/>
        <v>2270.1120000000001</v>
      </c>
      <c r="BG32" s="13">
        <f t="shared" si="562"/>
        <v>2245.6320000000001</v>
      </c>
      <c r="BH32" s="13">
        <f t="shared" si="562"/>
        <v>2097.12</v>
      </c>
      <c r="BI32" s="13">
        <f t="shared" si="562"/>
        <v>2273.3760000000002</v>
      </c>
      <c r="BJ32" s="13">
        <f t="shared" si="562"/>
        <v>2696.0639999999999</v>
      </c>
      <c r="BK32" s="13">
        <f>1.36*12*BK35</f>
        <v>2390.88</v>
      </c>
      <c r="BL32" s="13">
        <f t="shared" ref="BL32:BW32" si="563">1.36*12*BL35</f>
        <v>2340.288</v>
      </c>
      <c r="BM32" s="13">
        <f t="shared" si="563"/>
        <v>2043.2640000000001</v>
      </c>
      <c r="BN32" s="13">
        <f t="shared" si="563"/>
        <v>1357.8240000000001</v>
      </c>
      <c r="BO32" s="13">
        <f t="shared" si="563"/>
        <v>2025.3119999999999</v>
      </c>
      <c r="BP32" s="13">
        <f t="shared" si="563"/>
        <v>2128.1280000000002</v>
      </c>
      <c r="BQ32" s="13">
        <f t="shared" si="563"/>
        <v>2325.6</v>
      </c>
      <c r="BR32" s="13">
        <f t="shared" si="563"/>
        <v>2663.424</v>
      </c>
      <c r="BS32" s="13">
        <f t="shared" si="563"/>
        <v>2673.2160000000003</v>
      </c>
      <c r="BT32" s="13">
        <f t="shared" si="563"/>
        <v>2226.0480000000002</v>
      </c>
      <c r="BU32" s="13">
        <f t="shared" si="563"/>
        <v>2278.2719999999999</v>
      </c>
      <c r="BV32" s="13">
        <f t="shared" si="563"/>
        <v>3412.5120000000002</v>
      </c>
      <c r="BW32" s="13">
        <f t="shared" si="563"/>
        <v>2289.6960000000004</v>
      </c>
      <c r="BX32" s="13">
        <f>1.36*12*BX35</f>
        <v>8979.264000000001</v>
      </c>
      <c r="BY32" s="13">
        <f t="shared" ref="BY32:DI32" si="564">1.36*12*BY35</f>
        <v>1349.664</v>
      </c>
      <c r="BZ32" s="13">
        <f t="shared" si="564"/>
        <v>1210.944</v>
      </c>
      <c r="CA32" s="13">
        <f t="shared" si="564"/>
        <v>1804.992</v>
      </c>
      <c r="CB32" s="13">
        <f t="shared" si="564"/>
        <v>1276.2240000000002</v>
      </c>
      <c r="CC32" s="13">
        <f t="shared" si="564"/>
        <v>1290.912</v>
      </c>
      <c r="CD32" s="13">
        <f t="shared" si="564"/>
        <v>1310.4959999999999</v>
      </c>
      <c r="CE32" s="13">
        <f>1.36*12*CE35</f>
        <v>9462.3359999999993</v>
      </c>
      <c r="CF32" s="13">
        <f t="shared" ref="CF32:CR32" si="565">1.36*12*CF35</f>
        <v>9630.4320000000007</v>
      </c>
      <c r="CG32" s="13">
        <f t="shared" si="565"/>
        <v>5333.3760000000002</v>
      </c>
      <c r="CH32" s="13">
        <f t="shared" si="565"/>
        <v>5630.4000000000005</v>
      </c>
      <c r="CI32" s="13">
        <f t="shared" si="565"/>
        <v>2652</v>
      </c>
      <c r="CJ32" s="13">
        <f t="shared" si="565"/>
        <v>1303.9680000000001</v>
      </c>
      <c r="CK32" s="13">
        <f t="shared" si="565"/>
        <v>1326.816</v>
      </c>
      <c r="CL32" s="13">
        <f t="shared" si="565"/>
        <v>1346.4</v>
      </c>
      <c r="CM32" s="13">
        <f t="shared" si="565"/>
        <v>2673.2160000000003</v>
      </c>
      <c r="CN32" s="13">
        <f t="shared" si="565"/>
        <v>2665.056</v>
      </c>
      <c r="CO32" s="13">
        <f t="shared" si="565"/>
        <v>1553.664</v>
      </c>
      <c r="CP32" s="13">
        <f t="shared" si="565"/>
        <v>2624.2560000000003</v>
      </c>
      <c r="CQ32" s="13">
        <f t="shared" si="565"/>
        <v>1788.672</v>
      </c>
      <c r="CR32" s="13">
        <f t="shared" si="565"/>
        <v>8520.6720000000005</v>
      </c>
      <c r="CS32" s="13">
        <f>1.36*12*CS35</f>
        <v>3011.04</v>
      </c>
      <c r="CT32" s="13">
        <f t="shared" ref="CT32:CY32" si="566">1.36*12*CT35</f>
        <v>1715.232</v>
      </c>
      <c r="CU32" s="13">
        <f t="shared" si="566"/>
        <v>1527.5519999999999</v>
      </c>
      <c r="CV32" s="13">
        <f t="shared" si="566"/>
        <v>2407.1999999999998</v>
      </c>
      <c r="CW32" s="13">
        <f t="shared" si="566"/>
        <v>3326.0160000000001</v>
      </c>
      <c r="CX32" s="13">
        <f t="shared" si="566"/>
        <v>3508.8</v>
      </c>
      <c r="CY32" s="13">
        <f t="shared" si="566"/>
        <v>3836.8319999999999</v>
      </c>
      <c r="CZ32" s="13">
        <f>1.36*12*CZ35</f>
        <v>2492.0639999999999</v>
      </c>
      <c r="DA32" s="13">
        <f t="shared" ref="DA32:DF32" si="567">1.36*12*DA35</f>
        <v>2529.6</v>
      </c>
      <c r="DB32" s="13">
        <f t="shared" si="567"/>
        <v>1142.4000000000001</v>
      </c>
      <c r="DC32" s="13">
        <f t="shared" si="567"/>
        <v>1114.6559999999999</v>
      </c>
      <c r="DD32" s="13">
        <f t="shared" si="567"/>
        <v>1840.896</v>
      </c>
      <c r="DE32" s="13">
        <f t="shared" si="567"/>
        <v>1243.5840000000001</v>
      </c>
      <c r="DF32" s="13">
        <f t="shared" si="567"/>
        <v>5421.5039999999999</v>
      </c>
      <c r="DG32" s="13">
        <f t="shared" si="564"/>
        <v>6616.1279999999997</v>
      </c>
      <c r="DH32" s="13">
        <f t="shared" si="564"/>
        <v>7590.4320000000007</v>
      </c>
      <c r="DI32" s="13">
        <f t="shared" si="564"/>
        <v>7639.3920000000007</v>
      </c>
      <c r="DJ32" s="13">
        <f t="shared" ref="DJ32:DO32" si="568">1.36*12*DJ35</f>
        <v>1816.4159999999999</v>
      </c>
      <c r="DK32" s="13">
        <f t="shared" si="568"/>
        <v>7348.8960000000006</v>
      </c>
      <c r="DL32" s="13">
        <f t="shared" si="568"/>
        <v>9508.0320000000011</v>
      </c>
      <c r="DM32" s="13">
        <f t="shared" si="568"/>
        <v>9493.344000000001</v>
      </c>
      <c r="DN32" s="13">
        <f t="shared" si="568"/>
        <v>9676.1280000000006</v>
      </c>
      <c r="DO32" s="13">
        <f t="shared" si="568"/>
        <v>6488.8320000000003</v>
      </c>
      <c r="DP32" s="13">
        <f>1.36*12*DP35</f>
        <v>6534.5279999999993</v>
      </c>
      <c r="DQ32" s="13">
        <f t="shared" ref="DQ32:EA32" si="569">1.36*12*DQ35</f>
        <v>11486.016</v>
      </c>
      <c r="DR32" s="13">
        <f t="shared" si="569"/>
        <v>9059.232</v>
      </c>
      <c r="DS32" s="13">
        <f t="shared" si="569"/>
        <v>5661.4079999999994</v>
      </c>
      <c r="DT32" s="13">
        <f t="shared" si="569"/>
        <v>3374.9760000000001</v>
      </c>
      <c r="DU32" s="13">
        <f t="shared" si="569"/>
        <v>3304.8</v>
      </c>
      <c r="DV32" s="13">
        <f t="shared" si="569"/>
        <v>1969.8240000000001</v>
      </c>
      <c r="DW32" s="13">
        <f t="shared" si="569"/>
        <v>9317.0879999999997</v>
      </c>
      <c r="DX32" s="13">
        <f t="shared" si="569"/>
        <v>9282.8159999999989</v>
      </c>
      <c r="DY32" s="13">
        <f t="shared" si="569"/>
        <v>8408.0640000000003</v>
      </c>
      <c r="DZ32" s="13">
        <f t="shared" si="569"/>
        <v>2239.1039999999998</v>
      </c>
      <c r="EA32" s="13">
        <f t="shared" si="569"/>
        <v>2446.3679999999999</v>
      </c>
      <c r="EB32" s="13">
        <f>1.36*12*EB35</f>
        <v>2275.0080000000003</v>
      </c>
      <c r="EC32" s="13">
        <f t="shared" ref="EC32:EM32" si="570">1.36*12*EC35</f>
        <v>1819.68</v>
      </c>
      <c r="ED32" s="13">
        <f t="shared" si="570"/>
        <v>2266.848</v>
      </c>
      <c r="EE32" s="13">
        <f t="shared" si="570"/>
        <v>2686.2719999999999</v>
      </c>
      <c r="EF32" s="13">
        <f t="shared" si="570"/>
        <v>2266.848</v>
      </c>
      <c r="EG32" s="13">
        <f t="shared" si="570"/>
        <v>1917.6000000000001</v>
      </c>
      <c r="EH32" s="13">
        <f t="shared" si="570"/>
        <v>5720.16</v>
      </c>
      <c r="EI32" s="13">
        <f t="shared" si="570"/>
        <v>2129.7600000000002</v>
      </c>
      <c r="EJ32" s="13">
        <f t="shared" si="570"/>
        <v>2306.0160000000001</v>
      </c>
      <c r="EK32" s="13">
        <f t="shared" si="570"/>
        <v>2208.096</v>
      </c>
      <c r="EL32" s="13">
        <f t="shared" si="570"/>
        <v>2385.9839999999999</v>
      </c>
      <c r="EM32" s="13">
        <f t="shared" si="570"/>
        <v>1953.5040000000001</v>
      </c>
      <c r="EN32" s="13">
        <f t="shared" ref="EN32:EU32" si="571">1.36*12*EN35</f>
        <v>2971.8719999999998</v>
      </c>
      <c r="EO32" s="13">
        <f t="shared" si="571"/>
        <v>1338.24</v>
      </c>
      <c r="EP32" s="13">
        <f t="shared" si="571"/>
        <v>11998.464000000002</v>
      </c>
      <c r="EQ32" s="13">
        <f t="shared" si="571"/>
        <v>5778.9120000000003</v>
      </c>
      <c r="ER32" s="13">
        <f t="shared" si="571"/>
        <v>6234.24</v>
      </c>
      <c r="ES32" s="13">
        <f t="shared" si="571"/>
        <v>7131.84</v>
      </c>
      <c r="ET32" s="13">
        <f t="shared" si="571"/>
        <v>7308.0960000000005</v>
      </c>
      <c r="EU32" s="13">
        <f t="shared" si="571"/>
        <v>7350.5279999999993</v>
      </c>
      <c r="EV32" s="13">
        <f>1.36*12*EV35</f>
        <v>7539.84</v>
      </c>
      <c r="EW32" s="13">
        <f t="shared" ref="EW32:FE32" si="572">1.36*12*EW35</f>
        <v>7443.5520000000006</v>
      </c>
      <c r="EX32" s="13">
        <f t="shared" si="572"/>
        <v>2472.48</v>
      </c>
      <c r="EY32" s="13">
        <f t="shared" si="572"/>
        <v>2454.5280000000002</v>
      </c>
      <c r="EZ32" s="13">
        <f t="shared" si="572"/>
        <v>2482.2719999999999</v>
      </c>
      <c r="FA32" s="13">
        <f t="shared" si="572"/>
        <v>2539.3919999999998</v>
      </c>
      <c r="FB32" s="13">
        <f t="shared" si="572"/>
        <v>2869.056</v>
      </c>
      <c r="FC32" s="13">
        <f t="shared" si="572"/>
        <v>2479.0080000000003</v>
      </c>
      <c r="FD32" s="13">
        <f t="shared" si="572"/>
        <v>3335.808</v>
      </c>
      <c r="FE32" s="13">
        <f t="shared" si="572"/>
        <v>2126.4960000000001</v>
      </c>
      <c r="FF32" s="13">
        <f>1.36*12*FF35</f>
        <v>10472.544000000002</v>
      </c>
      <c r="FG32" s="13">
        <f t="shared" ref="FG32:FH32" si="573">1.36*12*FG35</f>
        <v>9501.5040000000008</v>
      </c>
      <c r="FH32" s="13">
        <f t="shared" si="573"/>
        <v>3900.48</v>
      </c>
      <c r="FI32" s="13">
        <f t="shared" ref="FI32:FJ32" si="574">1.36*12*FI35</f>
        <v>3889.056</v>
      </c>
      <c r="FJ32" s="13">
        <f t="shared" si="574"/>
        <v>2181.9839999999999</v>
      </c>
      <c r="FK32" s="13">
        <f t="shared" ref="FK32" si="575">1.36*12*FK35</f>
        <v>9255.0720000000001</v>
      </c>
      <c r="FL32" s="13">
        <f t="shared" ref="FL32:FQ32" si="576">1.36*12*FL35</f>
        <v>7197.12</v>
      </c>
      <c r="FM32" s="13">
        <f t="shared" si="576"/>
        <v>11983.776</v>
      </c>
      <c r="FN32" s="13">
        <f t="shared" si="576"/>
        <v>10217.952000000001</v>
      </c>
      <c r="FO32" s="13">
        <f t="shared" si="576"/>
        <v>2133.0239999999999</v>
      </c>
      <c r="FP32" s="13">
        <f t="shared" si="576"/>
        <v>2532.864</v>
      </c>
      <c r="FQ32" s="13">
        <f t="shared" si="576"/>
        <v>3350.4960000000001</v>
      </c>
      <c r="FR32" s="13" t="s">
        <v>4</v>
      </c>
      <c r="FS32" s="13">
        <v>0.94</v>
      </c>
      <c r="FT32" s="13">
        <f t="shared" ref="FT32:GD32" si="577">0.94*12*FT35</f>
        <v>5350.1040000000003</v>
      </c>
      <c r="FU32" s="13">
        <f t="shared" si="577"/>
        <v>5231.6639999999998</v>
      </c>
      <c r="FV32" s="13">
        <f t="shared" si="577"/>
        <v>4524.4080000000004</v>
      </c>
      <c r="FW32" s="13">
        <f t="shared" si="577"/>
        <v>4525.5360000000001</v>
      </c>
      <c r="FX32" s="13">
        <f t="shared" si="577"/>
        <v>5207.9759999999997</v>
      </c>
      <c r="FY32" s="13">
        <f t="shared" si="577"/>
        <v>1326.5279999999998</v>
      </c>
      <c r="FZ32" s="13">
        <f t="shared" si="577"/>
        <v>1516.0319999999999</v>
      </c>
      <c r="GA32" s="13">
        <f t="shared" si="577"/>
        <v>1668.3119999999999</v>
      </c>
      <c r="GB32" s="13">
        <f t="shared" si="577"/>
        <v>1617.5519999999999</v>
      </c>
      <c r="GC32" s="13">
        <f t="shared" si="577"/>
        <v>675.67199999999991</v>
      </c>
      <c r="GD32" s="13">
        <f t="shared" si="577"/>
        <v>684.69600000000003</v>
      </c>
      <c r="GE32" s="13" t="s">
        <v>4</v>
      </c>
      <c r="GF32" s="31">
        <v>1.1499999999999999</v>
      </c>
      <c r="GG32" s="13">
        <f>1.15*12*GG35</f>
        <v>8997.5999999999985</v>
      </c>
      <c r="GH32" s="57">
        <v>0.87</v>
      </c>
      <c r="GI32" s="13">
        <f t="shared" ref="GI32" si="578">0.87*12*GI35</f>
        <v>5683.5359999999991</v>
      </c>
      <c r="GJ32" s="31">
        <v>0.87</v>
      </c>
      <c r="GK32" s="13">
        <f t="shared" ref="GK32:GL32" si="579">0.87*12*GK35</f>
        <v>7696.3680000000004</v>
      </c>
      <c r="GL32" s="13">
        <f t="shared" si="579"/>
        <v>7625.3759999999993</v>
      </c>
      <c r="GM32" s="13">
        <f t="shared" ref="GM32:GO32" si="580">0.87*12*GM35</f>
        <v>7394.6519999999991</v>
      </c>
      <c r="GN32" s="13">
        <f t="shared" si="580"/>
        <v>7036.5599999999995</v>
      </c>
      <c r="GO32" s="13">
        <f t="shared" si="580"/>
        <v>7029.2519999999995</v>
      </c>
      <c r="GP32" s="13">
        <f t="shared" ref="GP32" si="581">0.87*12*GP35</f>
        <v>5507.0999999999995</v>
      </c>
      <c r="GQ32" s="13" t="s">
        <v>4</v>
      </c>
      <c r="GR32" s="66">
        <v>0.68</v>
      </c>
      <c r="GS32" s="13">
        <f>0.68*12*GS35</f>
        <v>2335.3919999999998</v>
      </c>
      <c r="GT32" s="13">
        <f t="shared" ref="GT32:IQ32" si="582">0.68*12*GT35</f>
        <v>3261.5520000000001</v>
      </c>
      <c r="GU32" s="13">
        <f t="shared" si="582"/>
        <v>3256.6560000000004</v>
      </c>
      <c r="GV32" s="13">
        <f t="shared" si="582"/>
        <v>3353.76</v>
      </c>
      <c r="GW32" s="13">
        <f t="shared" si="582"/>
        <v>3294.192</v>
      </c>
      <c r="GX32" s="13">
        <f t="shared" si="582"/>
        <v>1299.0719999999999</v>
      </c>
      <c r="GY32" s="13">
        <f t="shared" si="582"/>
        <v>1244.4000000000001</v>
      </c>
      <c r="GZ32" s="13">
        <f t="shared" si="582"/>
        <v>1316.2080000000001</v>
      </c>
      <c r="HA32" s="13">
        <f t="shared" si="582"/>
        <v>1326</v>
      </c>
      <c r="HB32" s="13">
        <f t="shared" si="582"/>
        <v>5748.72</v>
      </c>
      <c r="HC32" s="13">
        <f t="shared" si="582"/>
        <v>5644.2720000000008</v>
      </c>
      <c r="HD32" s="13">
        <f t="shared" si="582"/>
        <v>6144.4800000000005</v>
      </c>
      <c r="HE32" s="13">
        <f t="shared" si="582"/>
        <v>986.5440000000001</v>
      </c>
      <c r="HF32" s="13">
        <f t="shared" si="582"/>
        <v>1969.008</v>
      </c>
      <c r="HG32" s="13">
        <f t="shared" si="582"/>
        <v>843.74400000000003</v>
      </c>
      <c r="HH32" s="13">
        <f t="shared" si="582"/>
        <v>999.6</v>
      </c>
      <c r="HI32" s="13">
        <f t="shared" si="582"/>
        <v>1096.7040000000002</v>
      </c>
      <c r="HJ32" s="13">
        <f t="shared" si="582"/>
        <v>4620.192</v>
      </c>
      <c r="HK32" s="13">
        <f t="shared" si="582"/>
        <v>2250.5280000000002</v>
      </c>
      <c r="HL32" s="13">
        <f t="shared" si="582"/>
        <v>3828.672</v>
      </c>
      <c r="HM32" s="13">
        <f t="shared" si="582"/>
        <v>2049.7919999999999</v>
      </c>
      <c r="HN32" s="13">
        <f t="shared" si="582"/>
        <v>4495.3440000000001</v>
      </c>
      <c r="HO32" s="13">
        <f t="shared" si="582"/>
        <v>3884.16</v>
      </c>
      <c r="HP32" s="13">
        <f t="shared" si="582"/>
        <v>5864.5920000000006</v>
      </c>
      <c r="HQ32" s="13">
        <f t="shared" si="582"/>
        <v>3939.6480000000001</v>
      </c>
      <c r="HR32" s="13">
        <f t="shared" si="582"/>
        <v>4280.7359999999999</v>
      </c>
      <c r="HS32" s="13">
        <f t="shared" si="582"/>
        <v>4315.8239999999996</v>
      </c>
      <c r="HT32" s="13">
        <f t="shared" si="582"/>
        <v>4660.1760000000004</v>
      </c>
      <c r="HU32" s="13">
        <f t="shared" si="582"/>
        <v>4586.7359999999999</v>
      </c>
      <c r="HV32" s="13">
        <f t="shared" si="582"/>
        <v>4599.7920000000004</v>
      </c>
      <c r="HW32" s="13">
        <f t="shared" si="582"/>
        <v>1662.192</v>
      </c>
      <c r="HX32" s="13">
        <f t="shared" si="582"/>
        <v>2705.8560000000002</v>
      </c>
      <c r="HY32" s="13">
        <f t="shared" si="582"/>
        <v>4142.0160000000005</v>
      </c>
      <c r="HZ32" s="13">
        <f t="shared" si="582"/>
        <v>1772.3519999999999</v>
      </c>
      <c r="IA32" s="13">
        <f t="shared" si="582"/>
        <v>4403.9520000000002</v>
      </c>
      <c r="IB32" s="13">
        <f t="shared" si="582"/>
        <v>6288.9120000000003</v>
      </c>
      <c r="IC32" s="13">
        <f t="shared" si="582"/>
        <v>3734.0160000000001</v>
      </c>
      <c r="ID32" s="13">
        <f t="shared" si="582"/>
        <v>3759.3119999999999</v>
      </c>
      <c r="IE32" s="13">
        <f t="shared" si="582"/>
        <v>3735.6480000000001</v>
      </c>
      <c r="IF32" s="13">
        <f t="shared" si="582"/>
        <v>1417.3919999999998</v>
      </c>
      <c r="IG32" s="13">
        <f t="shared" si="582"/>
        <v>1911.8880000000001</v>
      </c>
      <c r="IH32" s="13">
        <f t="shared" si="582"/>
        <v>775.2</v>
      </c>
      <c r="II32" s="13">
        <f t="shared" si="582"/>
        <v>2254.6080000000002</v>
      </c>
      <c r="IJ32" s="13">
        <f t="shared" si="582"/>
        <v>6185.28</v>
      </c>
      <c r="IK32" s="13">
        <f t="shared" si="582"/>
        <v>4545.9360000000006</v>
      </c>
      <c r="IL32" s="13">
        <f t="shared" si="582"/>
        <v>4603.0560000000005</v>
      </c>
      <c r="IM32" s="13">
        <f t="shared" si="582"/>
        <v>4193.424</v>
      </c>
      <c r="IN32" s="13">
        <f t="shared" si="582"/>
        <v>4425.1679999999997</v>
      </c>
      <c r="IO32" s="13">
        <f t="shared" si="582"/>
        <v>1000.4159999999999</v>
      </c>
      <c r="IP32" s="13">
        <f t="shared" si="582"/>
        <v>5852.3520000000008</v>
      </c>
      <c r="IQ32" s="13">
        <f t="shared" si="582"/>
        <v>4541.04</v>
      </c>
      <c r="IR32" s="13" t="s">
        <v>4</v>
      </c>
      <c r="IS32" s="66">
        <v>0.47</v>
      </c>
      <c r="IT32" s="13">
        <f>0.47*12*IT35</f>
        <v>666.64800000000002</v>
      </c>
      <c r="IU32" s="13">
        <f>0.47*12*IU35</f>
        <v>2268.4079999999999</v>
      </c>
      <c r="IV32" s="66">
        <v>0.9</v>
      </c>
      <c r="IW32" s="13">
        <f>0.9*12*IW35</f>
        <v>5650.5600000000013</v>
      </c>
      <c r="IX32" s="13">
        <v>0.68</v>
      </c>
      <c r="IY32" s="13">
        <f>0.68*12*IY35</f>
        <v>6882.1440000000002</v>
      </c>
    </row>
    <row r="33" spans="1:264" s="1" customFormat="1" ht="15.75" x14ac:dyDescent="0.25">
      <c r="A33" s="93" t="s">
        <v>52</v>
      </c>
      <c r="B33" s="93"/>
      <c r="C33" s="93"/>
      <c r="D33" s="93"/>
      <c r="E33" s="93"/>
      <c r="F33" s="93"/>
      <c r="G33" s="13" t="s">
        <v>8</v>
      </c>
      <c r="H33" s="13">
        <v>0.71</v>
      </c>
      <c r="I33" s="13">
        <f>0.71*12*I35</f>
        <v>5978.4840000000004</v>
      </c>
      <c r="J33" s="13">
        <f t="shared" ref="J33:K33" si="583">0.71*12*J35</f>
        <v>4932.2279999999992</v>
      </c>
      <c r="K33" s="13">
        <f t="shared" si="583"/>
        <v>4755.0119999999997</v>
      </c>
      <c r="L33" s="13">
        <f>0.71*12*L35</f>
        <v>1207.2839999999999</v>
      </c>
      <c r="M33" s="13">
        <f t="shared" ref="M33" si="584">0.71*12*M35</f>
        <v>1721.04</v>
      </c>
      <c r="N33" s="13" t="s">
        <v>8</v>
      </c>
      <c r="O33" s="13">
        <v>0.43</v>
      </c>
      <c r="P33" s="13">
        <f>0.43*12*P35</f>
        <v>623.84400000000005</v>
      </c>
      <c r="Q33" s="13">
        <f t="shared" ref="Q33:Y33" si="585">0.43*12*Q35</f>
        <v>716.72400000000005</v>
      </c>
      <c r="R33" s="13">
        <f t="shared" si="585"/>
        <v>417.44400000000002</v>
      </c>
      <c r="S33" s="13">
        <f t="shared" si="585"/>
        <v>421.572</v>
      </c>
      <c r="T33" s="13">
        <f t="shared" si="585"/>
        <v>421.572</v>
      </c>
      <c r="U33" s="13">
        <f t="shared" si="585"/>
        <v>416.928</v>
      </c>
      <c r="V33" s="13">
        <f t="shared" si="585"/>
        <v>408.67200000000003</v>
      </c>
      <c r="W33" s="13">
        <f t="shared" si="585"/>
        <v>2974.7400000000002</v>
      </c>
      <c r="X33" s="13">
        <f t="shared" si="585"/>
        <v>416.41200000000003</v>
      </c>
      <c r="Y33" s="13">
        <f t="shared" si="585"/>
        <v>398.35200000000003</v>
      </c>
      <c r="Z33" s="13">
        <f t="shared" ref="Z33" si="586">0.43*12*Z35</f>
        <v>1354.5</v>
      </c>
      <c r="AA33" s="13">
        <f>0.43*12*AA35</f>
        <v>2052.1320000000001</v>
      </c>
      <c r="AB33" s="13">
        <f t="shared" ref="AB33:AJ33" si="587">0.43*12*AB35</f>
        <v>2671.848</v>
      </c>
      <c r="AC33" s="13">
        <f t="shared" si="587"/>
        <v>2084.64</v>
      </c>
      <c r="AD33" s="13">
        <f t="shared" si="587"/>
        <v>1800.8400000000001</v>
      </c>
      <c r="AE33" s="13">
        <f t="shared" si="587"/>
        <v>939.63599999999997</v>
      </c>
      <c r="AF33" s="13">
        <f t="shared" si="587"/>
        <v>2179.0680000000002</v>
      </c>
      <c r="AG33" s="13">
        <f t="shared" si="587"/>
        <v>2684.748</v>
      </c>
      <c r="AH33" s="13">
        <f t="shared" si="587"/>
        <v>415.89599999999996</v>
      </c>
      <c r="AI33" s="13">
        <f t="shared" si="587"/>
        <v>2211.576</v>
      </c>
      <c r="AJ33" s="13">
        <f t="shared" si="587"/>
        <v>2748.2160000000003</v>
      </c>
      <c r="AK33" s="13">
        <f>0.43*12*AK35</f>
        <v>643.452</v>
      </c>
      <c r="AL33" s="13">
        <f t="shared" ref="AL33:AX33" si="588">0.43*12*AL35</f>
        <v>1584.6360000000002</v>
      </c>
      <c r="AM33" s="13">
        <f t="shared" si="588"/>
        <v>787.93200000000002</v>
      </c>
      <c r="AN33" s="13">
        <f t="shared" si="588"/>
        <v>767.29199999999992</v>
      </c>
      <c r="AO33" s="13">
        <f t="shared" si="588"/>
        <v>780.19200000000001</v>
      </c>
      <c r="AP33" s="13">
        <f t="shared" si="588"/>
        <v>796.1880000000001</v>
      </c>
      <c r="AQ33" s="13">
        <f t="shared" si="588"/>
        <v>782.25599999999997</v>
      </c>
      <c r="AR33" s="13">
        <f t="shared" si="588"/>
        <v>787.41599999999994</v>
      </c>
      <c r="AS33" s="13">
        <f t="shared" si="588"/>
        <v>781.22400000000005</v>
      </c>
      <c r="AT33" s="13">
        <f t="shared" si="588"/>
        <v>783.80400000000009</v>
      </c>
      <c r="AU33" s="13">
        <f t="shared" si="588"/>
        <v>1232.7240000000002</v>
      </c>
      <c r="AV33" s="13">
        <f t="shared" si="588"/>
        <v>701.76</v>
      </c>
      <c r="AW33" s="13">
        <f t="shared" si="588"/>
        <v>1017.552</v>
      </c>
      <c r="AX33" s="13">
        <f t="shared" si="588"/>
        <v>749.74800000000005</v>
      </c>
      <c r="AY33" s="13">
        <f>0.43*12*AY35</f>
        <v>832.82400000000007</v>
      </c>
      <c r="AZ33" s="13">
        <f t="shared" ref="AZ33:BJ33" si="589">0.43*12*AZ35</f>
        <v>705.88800000000003</v>
      </c>
      <c r="BA33" s="13">
        <f t="shared" si="589"/>
        <v>719.82</v>
      </c>
      <c r="BB33" s="13">
        <f t="shared" si="589"/>
        <v>683.18400000000008</v>
      </c>
      <c r="BC33" s="13">
        <f t="shared" si="589"/>
        <v>731.17199999999991</v>
      </c>
      <c r="BD33" s="13">
        <f t="shared" si="589"/>
        <v>720.85199999999998</v>
      </c>
      <c r="BE33" s="13">
        <f t="shared" si="589"/>
        <v>549.024</v>
      </c>
      <c r="BF33" s="13">
        <f t="shared" si="589"/>
        <v>717.75599999999997</v>
      </c>
      <c r="BG33" s="13">
        <f t="shared" si="589"/>
        <v>710.01599999999996</v>
      </c>
      <c r="BH33" s="13">
        <f t="shared" si="589"/>
        <v>663.06000000000006</v>
      </c>
      <c r="BI33" s="13">
        <f t="shared" si="589"/>
        <v>718.78800000000012</v>
      </c>
      <c r="BJ33" s="13">
        <f t="shared" si="589"/>
        <v>852.43200000000002</v>
      </c>
      <c r="BK33" s="13">
        <f>0.43*12*BK35</f>
        <v>755.94</v>
      </c>
      <c r="BL33" s="13">
        <f t="shared" ref="BL33:BW33" si="590">0.43*12*BL35</f>
        <v>739.94400000000007</v>
      </c>
      <c r="BM33" s="13">
        <f t="shared" si="590"/>
        <v>646.03200000000004</v>
      </c>
      <c r="BN33" s="13">
        <f t="shared" si="590"/>
        <v>429.31200000000001</v>
      </c>
      <c r="BO33" s="13">
        <f t="shared" si="590"/>
        <v>640.35599999999999</v>
      </c>
      <c r="BP33" s="13">
        <f t="shared" si="590"/>
        <v>672.86400000000003</v>
      </c>
      <c r="BQ33" s="13">
        <f t="shared" si="590"/>
        <v>735.30000000000007</v>
      </c>
      <c r="BR33" s="13">
        <f t="shared" si="590"/>
        <v>842.11199999999997</v>
      </c>
      <c r="BS33" s="13">
        <f t="shared" si="590"/>
        <v>845.20800000000008</v>
      </c>
      <c r="BT33" s="13">
        <f t="shared" si="590"/>
        <v>703.82400000000007</v>
      </c>
      <c r="BU33" s="13">
        <f t="shared" si="590"/>
        <v>720.33600000000001</v>
      </c>
      <c r="BV33" s="13">
        <f t="shared" si="590"/>
        <v>1078.9559999999999</v>
      </c>
      <c r="BW33" s="13">
        <f t="shared" si="590"/>
        <v>723.94800000000009</v>
      </c>
      <c r="BX33" s="13">
        <f>0.43*12*BX35</f>
        <v>2839.0320000000002</v>
      </c>
      <c r="BY33" s="13">
        <f t="shared" ref="BY33:DI33" si="591">0.43*12*BY35</f>
        <v>426.73200000000003</v>
      </c>
      <c r="BZ33" s="13">
        <f t="shared" si="591"/>
        <v>382.87200000000001</v>
      </c>
      <c r="CA33" s="13">
        <f t="shared" si="591"/>
        <v>570.69600000000003</v>
      </c>
      <c r="CB33" s="13">
        <f t="shared" si="591"/>
        <v>403.512</v>
      </c>
      <c r="CC33" s="13">
        <f t="shared" si="591"/>
        <v>408.15600000000001</v>
      </c>
      <c r="CD33" s="13">
        <f t="shared" si="591"/>
        <v>414.34800000000001</v>
      </c>
      <c r="CE33" s="13">
        <f>0.43*12*CE35</f>
        <v>2991.768</v>
      </c>
      <c r="CF33" s="13">
        <f t="shared" ref="CF33:CR33" si="592">0.43*12*CF35</f>
        <v>3044.9160000000002</v>
      </c>
      <c r="CG33" s="13">
        <f t="shared" si="592"/>
        <v>1686.288</v>
      </c>
      <c r="CH33" s="13">
        <f t="shared" si="592"/>
        <v>1780.2</v>
      </c>
      <c r="CI33" s="13">
        <f t="shared" si="592"/>
        <v>838.5</v>
      </c>
      <c r="CJ33" s="13">
        <f t="shared" si="592"/>
        <v>412.28400000000005</v>
      </c>
      <c r="CK33" s="13">
        <f t="shared" si="592"/>
        <v>419.50799999999998</v>
      </c>
      <c r="CL33" s="13">
        <f t="shared" si="592"/>
        <v>425.7</v>
      </c>
      <c r="CM33" s="13">
        <f t="shared" si="592"/>
        <v>845.20800000000008</v>
      </c>
      <c r="CN33" s="13">
        <f t="shared" si="592"/>
        <v>842.62800000000004</v>
      </c>
      <c r="CO33" s="13">
        <f t="shared" si="592"/>
        <v>491.23200000000003</v>
      </c>
      <c r="CP33" s="13">
        <f t="shared" si="592"/>
        <v>829.72800000000007</v>
      </c>
      <c r="CQ33" s="13">
        <f t="shared" si="592"/>
        <v>565.53599999999994</v>
      </c>
      <c r="CR33" s="13">
        <f t="shared" si="592"/>
        <v>2694.0360000000001</v>
      </c>
      <c r="CS33" s="13">
        <f>0.43*12*CS35</f>
        <v>952.02</v>
      </c>
      <c r="CT33" s="13">
        <f t="shared" ref="CT33:CY33" si="593">0.43*12*CT35</f>
        <v>542.31600000000003</v>
      </c>
      <c r="CU33" s="13">
        <f t="shared" si="593"/>
        <v>482.976</v>
      </c>
      <c r="CV33" s="13">
        <f t="shared" si="593"/>
        <v>761.1</v>
      </c>
      <c r="CW33" s="13">
        <f t="shared" si="593"/>
        <v>1051.6080000000002</v>
      </c>
      <c r="CX33" s="13">
        <f t="shared" si="593"/>
        <v>1109.4000000000001</v>
      </c>
      <c r="CY33" s="13">
        <f t="shared" si="593"/>
        <v>1213.116</v>
      </c>
      <c r="CZ33" s="13">
        <f>0.43*12*CZ35</f>
        <v>787.93200000000002</v>
      </c>
      <c r="DA33" s="13">
        <f t="shared" ref="DA33:DF33" si="594">0.43*12*DA35</f>
        <v>799.80000000000007</v>
      </c>
      <c r="DB33" s="13">
        <f t="shared" si="594"/>
        <v>361.2</v>
      </c>
      <c r="DC33" s="13">
        <f t="shared" si="594"/>
        <v>352.428</v>
      </c>
      <c r="DD33" s="13">
        <f t="shared" si="594"/>
        <v>582.048</v>
      </c>
      <c r="DE33" s="13">
        <f t="shared" si="594"/>
        <v>393.19200000000001</v>
      </c>
      <c r="DF33" s="13">
        <f t="shared" si="594"/>
        <v>1714.152</v>
      </c>
      <c r="DG33" s="13">
        <f t="shared" si="591"/>
        <v>2091.864</v>
      </c>
      <c r="DH33" s="13">
        <f t="shared" si="591"/>
        <v>2399.9160000000002</v>
      </c>
      <c r="DI33" s="13">
        <f t="shared" si="591"/>
        <v>2415.3960000000002</v>
      </c>
      <c r="DJ33" s="13">
        <f t="shared" ref="DJ33:DO33" si="595">0.43*12*DJ35</f>
        <v>574.30799999999999</v>
      </c>
      <c r="DK33" s="13">
        <f t="shared" si="595"/>
        <v>2323.5480000000002</v>
      </c>
      <c r="DL33" s="13">
        <f t="shared" si="595"/>
        <v>3006.2160000000003</v>
      </c>
      <c r="DM33" s="13">
        <f t="shared" si="595"/>
        <v>3001.5720000000001</v>
      </c>
      <c r="DN33" s="13">
        <f t="shared" si="595"/>
        <v>3059.364</v>
      </c>
      <c r="DO33" s="13">
        <f t="shared" si="595"/>
        <v>2051.616</v>
      </c>
      <c r="DP33" s="13">
        <f>0.43*12*DP35</f>
        <v>2066.0639999999999</v>
      </c>
      <c r="DQ33" s="13">
        <f t="shared" ref="DQ33:EA33" si="596">0.43*12*DQ35</f>
        <v>3631.6079999999997</v>
      </c>
      <c r="DR33" s="13">
        <f t="shared" si="596"/>
        <v>2864.3160000000003</v>
      </c>
      <c r="DS33" s="13">
        <f t="shared" si="596"/>
        <v>1790.0039999999999</v>
      </c>
      <c r="DT33" s="13">
        <f t="shared" si="596"/>
        <v>1067.0880000000002</v>
      </c>
      <c r="DU33" s="13">
        <f t="shared" si="596"/>
        <v>1044.9000000000001</v>
      </c>
      <c r="DV33" s="13">
        <f t="shared" si="596"/>
        <v>622.81200000000001</v>
      </c>
      <c r="DW33" s="13">
        <f t="shared" si="596"/>
        <v>2945.8440000000001</v>
      </c>
      <c r="DX33" s="13">
        <f t="shared" si="596"/>
        <v>2935.0079999999998</v>
      </c>
      <c r="DY33" s="13">
        <f t="shared" si="596"/>
        <v>2658.4320000000002</v>
      </c>
      <c r="DZ33" s="13">
        <f t="shared" si="596"/>
        <v>707.952</v>
      </c>
      <c r="EA33" s="13">
        <f t="shared" si="596"/>
        <v>773.48400000000004</v>
      </c>
      <c r="EB33" s="13">
        <f>0.43*12*EB35</f>
        <v>719.30400000000009</v>
      </c>
      <c r="EC33" s="13">
        <f t="shared" ref="EC33:EM33" si="597">0.43*12*EC35</f>
        <v>575.34</v>
      </c>
      <c r="ED33" s="13">
        <f t="shared" si="597"/>
        <v>716.72400000000005</v>
      </c>
      <c r="EE33" s="13">
        <f t="shared" si="597"/>
        <v>849.33600000000001</v>
      </c>
      <c r="EF33" s="13">
        <f t="shared" si="597"/>
        <v>716.72400000000005</v>
      </c>
      <c r="EG33" s="13">
        <f t="shared" si="597"/>
        <v>606.30000000000007</v>
      </c>
      <c r="EH33" s="13">
        <f t="shared" si="597"/>
        <v>1808.5800000000002</v>
      </c>
      <c r="EI33" s="13">
        <f t="shared" si="597"/>
        <v>673.38</v>
      </c>
      <c r="EJ33" s="13">
        <f t="shared" si="597"/>
        <v>729.10800000000006</v>
      </c>
      <c r="EK33" s="13">
        <f t="shared" si="597"/>
        <v>698.14800000000002</v>
      </c>
      <c r="EL33" s="13">
        <f t="shared" si="597"/>
        <v>754.39199999999994</v>
      </c>
      <c r="EM33" s="13">
        <f t="shared" si="597"/>
        <v>617.65200000000004</v>
      </c>
      <c r="EN33" s="13">
        <f t="shared" ref="EN33:EU33" si="598">0.43*12*EN35</f>
        <v>939.63599999999997</v>
      </c>
      <c r="EO33" s="13">
        <f t="shared" si="598"/>
        <v>423.12</v>
      </c>
      <c r="EP33" s="13">
        <f t="shared" si="598"/>
        <v>3793.6320000000005</v>
      </c>
      <c r="EQ33" s="13">
        <f t="shared" si="598"/>
        <v>1827.1560000000002</v>
      </c>
      <c r="ER33" s="13">
        <f t="shared" si="598"/>
        <v>1971.1200000000001</v>
      </c>
      <c r="ES33" s="13">
        <f t="shared" si="598"/>
        <v>2254.92</v>
      </c>
      <c r="ET33" s="13">
        <f t="shared" si="598"/>
        <v>2310.6480000000001</v>
      </c>
      <c r="EU33" s="13">
        <f t="shared" si="598"/>
        <v>2324.0639999999999</v>
      </c>
      <c r="EV33" s="13">
        <f>0.43*12*EV35</f>
        <v>2383.92</v>
      </c>
      <c r="EW33" s="13">
        <f t="shared" ref="EW33:FE33" si="599">0.43*12*EW35</f>
        <v>2353.4760000000001</v>
      </c>
      <c r="EX33" s="13">
        <f t="shared" si="599"/>
        <v>781.74</v>
      </c>
      <c r="EY33" s="13">
        <f t="shared" si="599"/>
        <v>776.06400000000008</v>
      </c>
      <c r="EZ33" s="13">
        <f t="shared" si="599"/>
        <v>784.83600000000001</v>
      </c>
      <c r="FA33" s="13">
        <f t="shared" si="599"/>
        <v>802.89599999999996</v>
      </c>
      <c r="FB33" s="13">
        <f t="shared" si="599"/>
        <v>907.12800000000004</v>
      </c>
      <c r="FC33" s="13">
        <f t="shared" si="599"/>
        <v>783.80400000000009</v>
      </c>
      <c r="FD33" s="13">
        <f t="shared" si="599"/>
        <v>1054.704</v>
      </c>
      <c r="FE33" s="13">
        <f t="shared" si="599"/>
        <v>672.34800000000007</v>
      </c>
      <c r="FF33" s="13">
        <f>0.43*12*FF35</f>
        <v>3311.1720000000005</v>
      </c>
      <c r="FG33" s="13">
        <f t="shared" ref="FG33:FH33" si="600">0.43*12*FG35</f>
        <v>3004.1520000000005</v>
      </c>
      <c r="FH33" s="13">
        <f t="shared" si="600"/>
        <v>1233.24</v>
      </c>
      <c r="FI33" s="13">
        <f t="shared" ref="FI33:FJ33" si="601">0.43*12*FI35</f>
        <v>1229.6280000000002</v>
      </c>
      <c r="FJ33" s="13">
        <f t="shared" si="601"/>
        <v>689.89199999999994</v>
      </c>
      <c r="FK33" s="13">
        <f t="shared" ref="FK33" si="602">0.43*12*FK35</f>
        <v>2926.2360000000003</v>
      </c>
      <c r="FL33" s="13">
        <f t="shared" ref="FL33:FQ33" si="603">0.43*12*FL35</f>
        <v>2275.56</v>
      </c>
      <c r="FM33" s="13">
        <f t="shared" si="603"/>
        <v>3788.9879999999998</v>
      </c>
      <c r="FN33" s="13">
        <f t="shared" si="603"/>
        <v>3230.6760000000004</v>
      </c>
      <c r="FO33" s="13">
        <f t="shared" si="603"/>
        <v>674.41199999999992</v>
      </c>
      <c r="FP33" s="13">
        <f t="shared" si="603"/>
        <v>800.83199999999999</v>
      </c>
      <c r="FQ33" s="13">
        <f t="shared" si="603"/>
        <v>1059.3480000000002</v>
      </c>
      <c r="FR33" s="13" t="s">
        <v>8</v>
      </c>
      <c r="FS33" s="13">
        <v>0.21</v>
      </c>
      <c r="FT33" s="13">
        <f t="shared" ref="FT33:GD33" si="604">0.21*12*FT35</f>
        <v>1195.2360000000001</v>
      </c>
      <c r="FU33" s="13">
        <f t="shared" si="604"/>
        <v>1168.7760000000001</v>
      </c>
      <c r="FV33" s="13">
        <f t="shared" si="604"/>
        <v>1010.772</v>
      </c>
      <c r="FW33" s="13">
        <f t="shared" si="604"/>
        <v>1011.024</v>
      </c>
      <c r="FX33" s="13">
        <f t="shared" si="604"/>
        <v>1163.4839999999999</v>
      </c>
      <c r="FY33" s="13">
        <f t="shared" si="604"/>
        <v>296.35199999999998</v>
      </c>
      <c r="FZ33" s="13">
        <f t="shared" si="604"/>
        <v>338.68800000000005</v>
      </c>
      <c r="GA33" s="13">
        <f t="shared" si="604"/>
        <v>372.70800000000003</v>
      </c>
      <c r="GB33" s="13">
        <f t="shared" si="604"/>
        <v>361.36799999999999</v>
      </c>
      <c r="GC33" s="13">
        <f t="shared" si="604"/>
        <v>150.94800000000001</v>
      </c>
      <c r="GD33" s="13">
        <f t="shared" si="604"/>
        <v>152.964</v>
      </c>
      <c r="GE33" s="13" t="s">
        <v>8</v>
      </c>
      <c r="GF33" s="31">
        <v>0.45</v>
      </c>
      <c r="GG33" s="13">
        <f>0.45*12*GG35</f>
        <v>3520.8</v>
      </c>
      <c r="GH33" s="57">
        <v>0.71</v>
      </c>
      <c r="GI33" s="13">
        <f t="shared" ref="GI33" si="605">0.71*12*GI35</f>
        <v>4638.2879999999996</v>
      </c>
      <c r="GJ33" s="31">
        <v>0.71</v>
      </c>
      <c r="GK33" s="13">
        <f t="shared" ref="GK33:GL33" si="606">0.71*12*GK35</f>
        <v>6280.9440000000004</v>
      </c>
      <c r="GL33" s="13">
        <f t="shared" si="606"/>
        <v>6223.0079999999998</v>
      </c>
      <c r="GM33" s="13">
        <f t="shared" ref="GM33:GO33" si="607">0.71*12*GM35</f>
        <v>6034.7159999999994</v>
      </c>
      <c r="GN33" s="13">
        <f t="shared" si="607"/>
        <v>5742.48</v>
      </c>
      <c r="GO33" s="13">
        <f t="shared" si="607"/>
        <v>5736.5159999999996</v>
      </c>
      <c r="GP33" s="13">
        <f t="shared" ref="GP33" si="608">0.71*12*GP35</f>
        <v>4494.3</v>
      </c>
      <c r="GQ33" s="13" t="s">
        <v>8</v>
      </c>
      <c r="GR33" s="66">
        <v>0.25</v>
      </c>
      <c r="GS33" s="13">
        <f>0.25*12*GS35</f>
        <v>858.59999999999991</v>
      </c>
      <c r="GT33" s="13">
        <f t="shared" ref="GT33:IQ33" si="609">0.25*12*GT35</f>
        <v>1199.0999999999999</v>
      </c>
      <c r="GU33" s="13">
        <f t="shared" si="609"/>
        <v>1197.3000000000002</v>
      </c>
      <c r="GV33" s="13">
        <f t="shared" si="609"/>
        <v>1233</v>
      </c>
      <c r="GW33" s="13">
        <f t="shared" si="609"/>
        <v>1211.0999999999999</v>
      </c>
      <c r="GX33" s="13">
        <f t="shared" si="609"/>
        <v>477.59999999999997</v>
      </c>
      <c r="GY33" s="13">
        <f t="shared" si="609"/>
        <v>457.5</v>
      </c>
      <c r="GZ33" s="13">
        <f t="shared" si="609"/>
        <v>483.90000000000003</v>
      </c>
      <c r="HA33" s="13">
        <f t="shared" si="609"/>
        <v>487.5</v>
      </c>
      <c r="HB33" s="13">
        <f t="shared" si="609"/>
        <v>2113.5</v>
      </c>
      <c r="HC33" s="13">
        <f t="shared" si="609"/>
        <v>2075.1000000000004</v>
      </c>
      <c r="HD33" s="13">
        <f t="shared" si="609"/>
        <v>2259</v>
      </c>
      <c r="HE33" s="13">
        <f t="shared" si="609"/>
        <v>362.70000000000005</v>
      </c>
      <c r="HF33" s="13">
        <f t="shared" si="609"/>
        <v>723.90000000000009</v>
      </c>
      <c r="HG33" s="13">
        <f t="shared" si="609"/>
        <v>310.20000000000005</v>
      </c>
      <c r="HH33" s="13">
        <f t="shared" si="609"/>
        <v>367.5</v>
      </c>
      <c r="HI33" s="13">
        <f t="shared" si="609"/>
        <v>403.20000000000005</v>
      </c>
      <c r="HJ33" s="13">
        <f t="shared" si="609"/>
        <v>1698.6000000000001</v>
      </c>
      <c r="HK33" s="13">
        <f t="shared" si="609"/>
        <v>827.40000000000009</v>
      </c>
      <c r="HL33" s="13">
        <f t="shared" si="609"/>
        <v>1407.6</v>
      </c>
      <c r="HM33" s="13">
        <f t="shared" si="609"/>
        <v>753.59999999999991</v>
      </c>
      <c r="HN33" s="13">
        <f t="shared" si="609"/>
        <v>1652.6999999999998</v>
      </c>
      <c r="HO33" s="13">
        <f t="shared" si="609"/>
        <v>1428</v>
      </c>
      <c r="HP33" s="13">
        <f t="shared" si="609"/>
        <v>2156.1000000000004</v>
      </c>
      <c r="HQ33" s="13">
        <f t="shared" si="609"/>
        <v>1448.4</v>
      </c>
      <c r="HR33" s="13">
        <f t="shared" si="609"/>
        <v>1573.8000000000002</v>
      </c>
      <c r="HS33" s="13">
        <f t="shared" si="609"/>
        <v>1586.6999999999998</v>
      </c>
      <c r="HT33" s="13">
        <f t="shared" si="609"/>
        <v>1713.3000000000002</v>
      </c>
      <c r="HU33" s="13">
        <f t="shared" si="609"/>
        <v>1686.3000000000002</v>
      </c>
      <c r="HV33" s="13">
        <f t="shared" si="609"/>
        <v>1691.1000000000001</v>
      </c>
      <c r="HW33" s="13">
        <f t="shared" si="609"/>
        <v>611.09999999999991</v>
      </c>
      <c r="HX33" s="13">
        <f t="shared" si="609"/>
        <v>994.80000000000007</v>
      </c>
      <c r="HY33" s="13">
        <f t="shared" si="609"/>
        <v>1522.8000000000002</v>
      </c>
      <c r="HZ33" s="13">
        <f t="shared" si="609"/>
        <v>651.59999999999991</v>
      </c>
      <c r="IA33" s="13">
        <f t="shared" si="609"/>
        <v>1619.1000000000001</v>
      </c>
      <c r="IB33" s="13">
        <f t="shared" si="609"/>
        <v>2312.1000000000004</v>
      </c>
      <c r="IC33" s="13">
        <f t="shared" si="609"/>
        <v>1372.8000000000002</v>
      </c>
      <c r="ID33" s="13">
        <f t="shared" si="609"/>
        <v>1382.1</v>
      </c>
      <c r="IE33" s="13">
        <f t="shared" si="609"/>
        <v>1373.4</v>
      </c>
      <c r="IF33" s="13">
        <f t="shared" si="609"/>
        <v>521.09999999999991</v>
      </c>
      <c r="IG33" s="13">
        <f t="shared" si="609"/>
        <v>702.90000000000009</v>
      </c>
      <c r="IH33" s="13">
        <f t="shared" si="609"/>
        <v>285</v>
      </c>
      <c r="II33" s="13">
        <f t="shared" si="609"/>
        <v>828.90000000000009</v>
      </c>
      <c r="IJ33" s="13">
        <f t="shared" si="609"/>
        <v>2274</v>
      </c>
      <c r="IK33" s="13">
        <f t="shared" si="609"/>
        <v>1671.3000000000002</v>
      </c>
      <c r="IL33" s="13">
        <f t="shared" si="609"/>
        <v>1692.3000000000002</v>
      </c>
      <c r="IM33" s="13">
        <f t="shared" si="609"/>
        <v>1541.6999999999998</v>
      </c>
      <c r="IN33" s="13">
        <f t="shared" si="609"/>
        <v>1626.8999999999999</v>
      </c>
      <c r="IO33" s="13">
        <f t="shared" si="609"/>
        <v>367.79999999999995</v>
      </c>
      <c r="IP33" s="13">
        <f t="shared" si="609"/>
        <v>2151.6000000000004</v>
      </c>
      <c r="IQ33" s="13">
        <f t="shared" si="609"/>
        <v>1669.5</v>
      </c>
      <c r="IR33" s="13" t="s">
        <v>8</v>
      </c>
      <c r="IS33" s="66">
        <v>0.21</v>
      </c>
      <c r="IT33" s="13">
        <f t="shared" ref="IT33:IU33" si="610">0.21*12*IT35</f>
        <v>297.86400000000003</v>
      </c>
      <c r="IU33" s="13">
        <f t="shared" si="610"/>
        <v>1013.544</v>
      </c>
      <c r="IV33" s="66">
        <v>0.4</v>
      </c>
      <c r="IW33" s="13">
        <f>0.4*12*IW35</f>
        <v>2511.3600000000006</v>
      </c>
      <c r="IX33" s="13">
        <v>0.25</v>
      </c>
      <c r="IY33" s="13">
        <f>0.25*12*IY35</f>
        <v>2530.1999999999998</v>
      </c>
      <c r="IZ33" s="79" t="s">
        <v>432</v>
      </c>
    </row>
    <row r="34" spans="1:264" s="1" customFormat="1" ht="15.75" x14ac:dyDescent="0.25">
      <c r="A34" s="88" t="s">
        <v>2</v>
      </c>
      <c r="B34" s="89"/>
      <c r="C34" s="89"/>
      <c r="D34" s="89"/>
      <c r="E34" s="89"/>
      <c r="F34" s="90"/>
      <c r="G34" s="19"/>
      <c r="H34" s="19"/>
      <c r="I34" s="20">
        <f>I14+I22+I28</f>
        <v>153672.29999999999</v>
      </c>
      <c r="J34" s="20">
        <f t="shared" ref="J34:K34" si="611">J14+J22+J28</f>
        <v>126779.1</v>
      </c>
      <c r="K34" s="20">
        <f t="shared" si="611"/>
        <v>122223.9</v>
      </c>
      <c r="L34" s="20">
        <f>L14+L22+L28</f>
        <v>31032.299999999996</v>
      </c>
      <c r="M34" s="20">
        <f t="shared" ref="M34" si="612">M14+M22+M28</f>
        <v>44238</v>
      </c>
      <c r="N34" s="19"/>
      <c r="O34" s="21"/>
      <c r="P34" s="20">
        <f>P14+P22+P28</f>
        <v>31467.852000000003</v>
      </c>
      <c r="Q34" s="20">
        <f t="shared" ref="Q34:Y34" si="613">Q14+Q22+Q28</f>
        <v>36152.892000000007</v>
      </c>
      <c r="R34" s="20">
        <f t="shared" si="613"/>
        <v>21056.652000000002</v>
      </c>
      <c r="S34" s="20">
        <f t="shared" si="613"/>
        <v>21264.876000000004</v>
      </c>
      <c r="T34" s="20">
        <f t="shared" si="613"/>
        <v>21264.876000000004</v>
      </c>
      <c r="U34" s="20">
        <f t="shared" si="613"/>
        <v>21030.624</v>
      </c>
      <c r="V34" s="20">
        <f t="shared" si="613"/>
        <v>20614.175999999999</v>
      </c>
      <c r="W34" s="20">
        <f t="shared" si="613"/>
        <v>150051.42000000001</v>
      </c>
      <c r="X34" s="20">
        <f t="shared" si="613"/>
        <v>21004.596000000005</v>
      </c>
      <c r="Y34" s="20">
        <f t="shared" si="613"/>
        <v>20093.616000000002</v>
      </c>
      <c r="Z34" s="20">
        <f t="shared" ref="Z34" si="614">Z14+Z22+Z28</f>
        <v>68323.5</v>
      </c>
      <c r="AA34" s="20">
        <f>AA14+AA22+AA28</f>
        <v>103513.356</v>
      </c>
      <c r="AB34" s="20">
        <f t="shared" ref="AB34:AJ34" si="615">AB14+AB22+AB28</f>
        <v>134772.984</v>
      </c>
      <c r="AC34" s="20">
        <f t="shared" si="615"/>
        <v>105153.12</v>
      </c>
      <c r="AD34" s="20">
        <f t="shared" si="615"/>
        <v>90837.72</v>
      </c>
      <c r="AE34" s="20">
        <f t="shared" si="615"/>
        <v>47396.987999999998</v>
      </c>
      <c r="AF34" s="20">
        <f t="shared" si="615"/>
        <v>109916.24400000001</v>
      </c>
      <c r="AG34" s="20">
        <f t="shared" si="615"/>
        <v>135423.68400000001</v>
      </c>
      <c r="AH34" s="20">
        <f t="shared" si="615"/>
        <v>20978.567999999999</v>
      </c>
      <c r="AI34" s="20">
        <f t="shared" si="615"/>
        <v>111556.00800000002</v>
      </c>
      <c r="AJ34" s="20">
        <f t="shared" si="615"/>
        <v>138625.128</v>
      </c>
      <c r="AK34" s="20">
        <f>AK14+AK22+AK28</f>
        <v>32456.915999999997</v>
      </c>
      <c r="AL34" s="20">
        <f t="shared" ref="AL34:AX34" si="616">AL14+AL22+AL28</f>
        <v>79931.988000000012</v>
      </c>
      <c r="AM34" s="20">
        <f t="shared" si="616"/>
        <v>39744.756000000001</v>
      </c>
      <c r="AN34" s="20">
        <f t="shared" si="616"/>
        <v>38703.635999999999</v>
      </c>
      <c r="AO34" s="20">
        <f t="shared" si="616"/>
        <v>39354.335999999996</v>
      </c>
      <c r="AP34" s="20">
        <f t="shared" si="616"/>
        <v>40161.204000000005</v>
      </c>
      <c r="AQ34" s="20">
        <f t="shared" si="616"/>
        <v>39458.447999999997</v>
      </c>
      <c r="AR34" s="20">
        <f t="shared" si="616"/>
        <v>39718.727999999996</v>
      </c>
      <c r="AS34" s="20">
        <f t="shared" si="616"/>
        <v>39406.392000000007</v>
      </c>
      <c r="AT34" s="20">
        <f t="shared" si="616"/>
        <v>39536.532000000007</v>
      </c>
      <c r="AU34" s="20">
        <f t="shared" si="616"/>
        <v>62180.892000000014</v>
      </c>
      <c r="AV34" s="20">
        <f t="shared" si="616"/>
        <v>35398.080000000002</v>
      </c>
      <c r="AW34" s="20">
        <f t="shared" si="616"/>
        <v>51327.216</v>
      </c>
      <c r="AX34" s="20">
        <f t="shared" si="616"/>
        <v>37818.684000000008</v>
      </c>
      <c r="AY34" s="20">
        <f>AY14+AY22+AY28</f>
        <v>42009.19200000001</v>
      </c>
      <c r="AZ34" s="20">
        <f t="shared" ref="AZ34:BJ34" si="617">AZ14+AZ22+AZ28</f>
        <v>35606.304000000004</v>
      </c>
      <c r="BA34" s="20">
        <f t="shared" si="617"/>
        <v>36309.06</v>
      </c>
      <c r="BB34" s="20">
        <f t="shared" si="617"/>
        <v>34461.072</v>
      </c>
      <c r="BC34" s="20">
        <f t="shared" si="617"/>
        <v>36881.675999999999</v>
      </c>
      <c r="BD34" s="20">
        <f t="shared" si="617"/>
        <v>36361.116000000002</v>
      </c>
      <c r="BE34" s="20">
        <f t="shared" si="617"/>
        <v>27693.792000000001</v>
      </c>
      <c r="BF34" s="20">
        <f t="shared" si="617"/>
        <v>36204.947999999997</v>
      </c>
      <c r="BG34" s="20">
        <f t="shared" si="617"/>
        <v>35814.527999999998</v>
      </c>
      <c r="BH34" s="20">
        <f t="shared" si="617"/>
        <v>33445.979999999996</v>
      </c>
      <c r="BI34" s="20">
        <f t="shared" si="617"/>
        <v>36257.004000000001</v>
      </c>
      <c r="BJ34" s="20">
        <f t="shared" si="617"/>
        <v>42998.256000000001</v>
      </c>
      <c r="BK34" s="20">
        <f>BK14+BK22+BK28</f>
        <v>38131.020000000004</v>
      </c>
      <c r="BL34" s="20">
        <f t="shared" ref="BL34:BW34" si="618">BL14+BL22+BL28</f>
        <v>37324.152000000002</v>
      </c>
      <c r="BM34" s="20">
        <f t="shared" si="618"/>
        <v>32587.056</v>
      </c>
      <c r="BN34" s="20">
        <f t="shared" si="618"/>
        <v>21655.296000000002</v>
      </c>
      <c r="BO34" s="20">
        <f t="shared" si="618"/>
        <v>32300.747999999996</v>
      </c>
      <c r="BP34" s="20">
        <f t="shared" si="618"/>
        <v>33940.512000000002</v>
      </c>
      <c r="BQ34" s="20">
        <f t="shared" si="618"/>
        <v>37089.9</v>
      </c>
      <c r="BR34" s="20">
        <f t="shared" si="618"/>
        <v>42477.695999999996</v>
      </c>
      <c r="BS34" s="20">
        <f t="shared" si="618"/>
        <v>42633.864000000001</v>
      </c>
      <c r="BT34" s="20">
        <f t="shared" si="618"/>
        <v>35502.19200000001</v>
      </c>
      <c r="BU34" s="20">
        <f t="shared" si="618"/>
        <v>36335.088000000003</v>
      </c>
      <c r="BV34" s="20">
        <f t="shared" si="618"/>
        <v>54424.547999999995</v>
      </c>
      <c r="BW34" s="20">
        <f t="shared" si="618"/>
        <v>36517.284</v>
      </c>
      <c r="BX34" s="20">
        <f>BX14+BX22+BX28</f>
        <v>143206.05600000001</v>
      </c>
      <c r="BY34" s="20">
        <f t="shared" ref="BY34:DI34" si="619">BY14+BY22+BY28</f>
        <v>21525.155999999999</v>
      </c>
      <c r="BZ34" s="20">
        <f t="shared" si="619"/>
        <v>19312.776000000002</v>
      </c>
      <c r="CA34" s="20">
        <f t="shared" si="619"/>
        <v>28786.968000000001</v>
      </c>
      <c r="CB34" s="20">
        <f t="shared" si="619"/>
        <v>20353.896000000001</v>
      </c>
      <c r="CC34" s="20">
        <f t="shared" si="619"/>
        <v>20588.148000000001</v>
      </c>
      <c r="CD34" s="20">
        <f t="shared" si="619"/>
        <v>20900.484</v>
      </c>
      <c r="CE34" s="20">
        <f>CE14+CE22+CE28</f>
        <v>150910.34399999998</v>
      </c>
      <c r="CF34" s="20">
        <f t="shared" ref="CF34:CR34" si="620">CF14+CF22+CF28</f>
        <v>153591.228</v>
      </c>
      <c r="CG34" s="20">
        <f t="shared" si="620"/>
        <v>85059.504000000015</v>
      </c>
      <c r="CH34" s="20">
        <f t="shared" si="620"/>
        <v>89796.6</v>
      </c>
      <c r="CI34" s="20">
        <f t="shared" si="620"/>
        <v>42295.5</v>
      </c>
      <c r="CJ34" s="20">
        <f t="shared" si="620"/>
        <v>20796.372000000003</v>
      </c>
      <c r="CK34" s="20">
        <f t="shared" si="620"/>
        <v>21160.763999999999</v>
      </c>
      <c r="CL34" s="20">
        <f t="shared" si="620"/>
        <v>21473.100000000002</v>
      </c>
      <c r="CM34" s="20">
        <f t="shared" si="620"/>
        <v>42633.864000000001</v>
      </c>
      <c r="CN34" s="20">
        <f t="shared" si="620"/>
        <v>42503.724000000002</v>
      </c>
      <c r="CO34" s="20">
        <f t="shared" si="620"/>
        <v>24778.656000000003</v>
      </c>
      <c r="CP34" s="20">
        <f t="shared" si="620"/>
        <v>41853.024000000005</v>
      </c>
      <c r="CQ34" s="20">
        <f t="shared" si="620"/>
        <v>28526.687999999998</v>
      </c>
      <c r="CR34" s="20">
        <f t="shared" si="620"/>
        <v>135892.18800000002</v>
      </c>
      <c r="CS34" s="20">
        <f>CS14+CS22+CS28</f>
        <v>48021.66</v>
      </c>
      <c r="CT34" s="20">
        <f t="shared" ref="CT34:CY34" si="621">CT14+CT22+CT28</f>
        <v>27355.428</v>
      </c>
      <c r="CU34" s="20">
        <f t="shared" si="621"/>
        <v>24362.207999999999</v>
      </c>
      <c r="CV34" s="20">
        <f t="shared" si="621"/>
        <v>38391.299999999996</v>
      </c>
      <c r="CW34" s="20">
        <f t="shared" si="621"/>
        <v>53045.064000000013</v>
      </c>
      <c r="CX34" s="20">
        <f t="shared" si="621"/>
        <v>55960.200000000004</v>
      </c>
      <c r="CY34" s="20">
        <f t="shared" si="621"/>
        <v>61191.828000000001</v>
      </c>
      <c r="CZ34" s="20">
        <f>CZ14+CZ22+CZ28</f>
        <v>39744.756000000001</v>
      </c>
      <c r="DA34" s="20">
        <f t="shared" ref="DA34:DF34" si="622">DA14+DA22+DA28</f>
        <v>40343.4</v>
      </c>
      <c r="DB34" s="20">
        <f t="shared" si="622"/>
        <v>18219.600000000002</v>
      </c>
      <c r="DC34" s="20">
        <f t="shared" si="622"/>
        <v>17777.123999999996</v>
      </c>
      <c r="DD34" s="20">
        <f t="shared" si="622"/>
        <v>29359.584000000003</v>
      </c>
      <c r="DE34" s="20">
        <f t="shared" si="622"/>
        <v>19833.336000000003</v>
      </c>
      <c r="DF34" s="20">
        <f t="shared" si="622"/>
        <v>86465.016000000003</v>
      </c>
      <c r="DG34" s="20">
        <f t="shared" si="619"/>
        <v>105517.51199999999</v>
      </c>
      <c r="DH34" s="20">
        <f t="shared" si="619"/>
        <v>121056.228</v>
      </c>
      <c r="DI34" s="20">
        <f t="shared" si="619"/>
        <v>121837.068</v>
      </c>
      <c r="DJ34" s="20">
        <f t="shared" ref="DJ34:DO34" si="623">DJ14+DJ22+DJ28</f>
        <v>28969.164000000001</v>
      </c>
      <c r="DK34" s="20">
        <f t="shared" si="623"/>
        <v>117204.084</v>
      </c>
      <c r="DL34" s="20">
        <f t="shared" si="623"/>
        <v>151639.12800000003</v>
      </c>
      <c r="DM34" s="20">
        <f t="shared" si="623"/>
        <v>151404.87600000005</v>
      </c>
      <c r="DN34" s="20">
        <f t="shared" si="623"/>
        <v>154320.01200000002</v>
      </c>
      <c r="DO34" s="20">
        <f t="shared" si="623"/>
        <v>103487.32800000001</v>
      </c>
      <c r="DP34" s="20">
        <f>DP14+DP22+DP28</f>
        <v>104216.11199999999</v>
      </c>
      <c r="DQ34" s="20">
        <f t="shared" ref="DQ34:EA34" si="624">DQ14+DQ22+DQ28</f>
        <v>183185.06399999998</v>
      </c>
      <c r="DR34" s="20">
        <f t="shared" si="624"/>
        <v>144481.42799999999</v>
      </c>
      <c r="DS34" s="20">
        <f t="shared" si="624"/>
        <v>90291.131999999983</v>
      </c>
      <c r="DT34" s="20">
        <f t="shared" si="624"/>
        <v>53825.90400000001</v>
      </c>
      <c r="DU34" s="20">
        <f t="shared" si="624"/>
        <v>52706.700000000004</v>
      </c>
      <c r="DV34" s="20">
        <f t="shared" si="624"/>
        <v>31415.795999999998</v>
      </c>
      <c r="DW34" s="20">
        <f t="shared" si="624"/>
        <v>148593.85200000001</v>
      </c>
      <c r="DX34" s="20">
        <f t="shared" si="624"/>
        <v>148047.26399999997</v>
      </c>
      <c r="DY34" s="20">
        <f t="shared" si="624"/>
        <v>134096.25600000002</v>
      </c>
      <c r="DZ34" s="20">
        <f t="shared" si="624"/>
        <v>35710.415999999997</v>
      </c>
      <c r="EA34" s="20">
        <f t="shared" si="624"/>
        <v>39015.972000000002</v>
      </c>
      <c r="EB34" s="20">
        <f>EB14+EB22+EB28</f>
        <v>36283.031999999999</v>
      </c>
      <c r="EC34" s="20">
        <f t="shared" ref="EC34:EM34" si="625">EC14+EC22+EC28</f>
        <v>29021.22</v>
      </c>
      <c r="ED34" s="20">
        <f t="shared" si="625"/>
        <v>36152.892000000007</v>
      </c>
      <c r="EE34" s="20">
        <f t="shared" si="625"/>
        <v>42842.088000000003</v>
      </c>
      <c r="EF34" s="20">
        <f t="shared" si="625"/>
        <v>36152.892000000007</v>
      </c>
      <c r="EG34" s="20">
        <f t="shared" si="625"/>
        <v>30582.9</v>
      </c>
      <c r="EH34" s="20">
        <f t="shared" si="625"/>
        <v>91228.140000000014</v>
      </c>
      <c r="EI34" s="20">
        <f t="shared" si="625"/>
        <v>33966.54</v>
      </c>
      <c r="EJ34" s="20">
        <f t="shared" si="625"/>
        <v>36777.564000000006</v>
      </c>
      <c r="EK34" s="20">
        <f t="shared" si="625"/>
        <v>35215.884000000005</v>
      </c>
      <c r="EL34" s="20">
        <f t="shared" si="625"/>
        <v>38052.936000000002</v>
      </c>
      <c r="EM34" s="20">
        <f t="shared" si="625"/>
        <v>31155.516000000003</v>
      </c>
      <c r="EN34" s="20">
        <f t="shared" ref="EN34:EU34" si="626">EN14+EN22+EN28</f>
        <v>47396.987999999998</v>
      </c>
      <c r="EO34" s="20">
        <f t="shared" si="626"/>
        <v>21342.959999999999</v>
      </c>
      <c r="EP34" s="20">
        <f t="shared" si="626"/>
        <v>191357.856</v>
      </c>
      <c r="EQ34" s="20">
        <f t="shared" si="626"/>
        <v>92165.148000000016</v>
      </c>
      <c r="ER34" s="20">
        <f t="shared" si="626"/>
        <v>99426.959999999992</v>
      </c>
      <c r="ES34" s="20">
        <f t="shared" si="626"/>
        <v>113742.36</v>
      </c>
      <c r="ET34" s="20">
        <f t="shared" si="626"/>
        <v>116553.38400000001</v>
      </c>
      <c r="EU34" s="20">
        <f t="shared" si="626"/>
        <v>117230.11199999999</v>
      </c>
      <c r="EV34" s="20">
        <f>EV14+EV22+EV28</f>
        <v>120249.36</v>
      </c>
      <c r="EW34" s="20">
        <f t="shared" ref="EW34:FE34" si="627">EW14+EW22+EW28</f>
        <v>118713.70800000001</v>
      </c>
      <c r="EX34" s="20">
        <f t="shared" si="627"/>
        <v>39432.42</v>
      </c>
      <c r="EY34" s="20">
        <f t="shared" si="627"/>
        <v>39146.112000000008</v>
      </c>
      <c r="EZ34" s="20">
        <f t="shared" si="627"/>
        <v>39588.588000000003</v>
      </c>
      <c r="FA34" s="20">
        <f t="shared" si="627"/>
        <v>40499.567999999999</v>
      </c>
      <c r="FB34" s="20">
        <f t="shared" si="627"/>
        <v>45757.224000000002</v>
      </c>
      <c r="FC34" s="20">
        <f t="shared" si="627"/>
        <v>39536.532000000007</v>
      </c>
      <c r="FD34" s="20">
        <f t="shared" si="627"/>
        <v>53201.232000000011</v>
      </c>
      <c r="FE34" s="20">
        <f t="shared" si="627"/>
        <v>33914.484000000004</v>
      </c>
      <c r="FF34" s="20">
        <f>FF14+FF22+FF28</f>
        <v>167021.67600000001</v>
      </c>
      <c r="FG34" s="20">
        <f t="shared" ref="FG34:FH34" si="628">FG14+FG22+FG28</f>
        <v>151535.016</v>
      </c>
      <c r="FH34" s="20">
        <f t="shared" si="628"/>
        <v>62206.92</v>
      </c>
      <c r="FI34" s="20">
        <f t="shared" ref="FI34:FJ34" si="629">FI14+FI22+FI28</f>
        <v>62024.724000000009</v>
      </c>
      <c r="FJ34" s="20">
        <f t="shared" si="629"/>
        <v>34799.436000000002</v>
      </c>
      <c r="FK34" s="20">
        <f t="shared" ref="FK34" si="630">FK14+FK22+FK28</f>
        <v>147604.788</v>
      </c>
      <c r="FL34" s="20">
        <f t="shared" ref="FL34:FQ34" si="631">FL14+FL22+FL28</f>
        <v>114783.48</v>
      </c>
      <c r="FM34" s="20">
        <f t="shared" si="631"/>
        <v>191123.60399999999</v>
      </c>
      <c r="FN34" s="20">
        <f t="shared" si="631"/>
        <v>162961.30800000002</v>
      </c>
      <c r="FO34" s="20">
        <f t="shared" si="631"/>
        <v>34018.59599999999</v>
      </c>
      <c r="FP34" s="20">
        <f t="shared" si="631"/>
        <v>40395.456000000006</v>
      </c>
      <c r="FQ34" s="20">
        <f t="shared" si="631"/>
        <v>53435.484000000004</v>
      </c>
      <c r="FR34" s="19"/>
      <c r="FS34" s="22"/>
      <c r="FT34" s="20">
        <f t="shared" ref="FT34:GD34" si="632">FT14+FT22+FT28</f>
        <v>123621.552</v>
      </c>
      <c r="FU34" s="20">
        <f t="shared" si="632"/>
        <v>120884.83199999999</v>
      </c>
      <c r="FV34" s="20">
        <f t="shared" si="632"/>
        <v>104542.704</v>
      </c>
      <c r="FW34" s="20">
        <f t="shared" si="632"/>
        <v>104568.768</v>
      </c>
      <c r="FX34" s="20">
        <f t="shared" si="632"/>
        <v>120337.48799999998</v>
      </c>
      <c r="FY34" s="20">
        <f t="shared" si="632"/>
        <v>30651.264000000003</v>
      </c>
      <c r="FZ34" s="20">
        <f t="shared" si="632"/>
        <v>35030.016000000003</v>
      </c>
      <c r="GA34" s="20">
        <f t="shared" si="632"/>
        <v>38548.656000000003</v>
      </c>
      <c r="GB34" s="20">
        <f t="shared" si="632"/>
        <v>37375.775999999998</v>
      </c>
      <c r="GC34" s="20">
        <f t="shared" si="632"/>
        <v>15612.335999999999</v>
      </c>
      <c r="GD34" s="20">
        <f t="shared" si="632"/>
        <v>15820.848000000002</v>
      </c>
      <c r="GE34" s="19"/>
      <c r="GF34" s="37"/>
      <c r="GG34" s="20">
        <f t="shared" ref="GG34:GH34" si="633">GG14+GG22+GG28</f>
        <v>133868.63999999998</v>
      </c>
      <c r="GH34" s="60">
        <f t="shared" si="633"/>
        <v>18.249999999999996</v>
      </c>
      <c r="GI34" s="20">
        <f t="shared" ref="GI34" si="634">GI14+GI22+GI28</f>
        <v>119223.59999999999</v>
      </c>
      <c r="GJ34" s="35"/>
      <c r="GK34" s="20">
        <f t="shared" ref="GK34:GL34" si="635">GK14+GK22+GK28</f>
        <v>113853.16800000002</v>
      </c>
      <c r="GL34" s="20">
        <f t="shared" si="635"/>
        <v>112802.976</v>
      </c>
      <c r="GM34" s="20">
        <f t="shared" ref="GM34:GO34" si="636">GM14+GM22+GM28</f>
        <v>109389.85199999998</v>
      </c>
      <c r="GN34" s="20">
        <f t="shared" si="636"/>
        <v>104092.56</v>
      </c>
      <c r="GO34" s="20">
        <f t="shared" si="636"/>
        <v>103984.45199999999</v>
      </c>
      <c r="GP34" s="20">
        <f t="shared" ref="GP34" si="637">GP14+GP22+GP28</f>
        <v>81467.100000000006</v>
      </c>
      <c r="GQ34" s="19"/>
      <c r="GR34" s="68"/>
      <c r="GS34" s="20">
        <f t="shared" ref="GS34:GU34" si="638">GS14+GS22+GS28</f>
        <v>57182.759999999995</v>
      </c>
      <c r="GT34" s="20">
        <f t="shared" si="638"/>
        <v>79860.06</v>
      </c>
      <c r="GU34" s="20">
        <f t="shared" si="638"/>
        <v>79740.180000000008</v>
      </c>
      <c r="GV34" s="20">
        <f t="shared" ref="GV34:HB34" si="639">GV14+GV22+GV28</f>
        <v>82117.800000000017</v>
      </c>
      <c r="GW34" s="20">
        <f t="shared" si="639"/>
        <v>80659.259999999995</v>
      </c>
      <c r="GX34" s="20">
        <f t="shared" si="639"/>
        <v>31808.16</v>
      </c>
      <c r="GY34" s="20">
        <f t="shared" si="639"/>
        <v>30469.5</v>
      </c>
      <c r="GZ34" s="20">
        <f t="shared" si="639"/>
        <v>32227.74</v>
      </c>
      <c r="HA34" s="20">
        <f t="shared" si="639"/>
        <v>32467.5</v>
      </c>
      <c r="HB34" s="20">
        <f t="shared" si="639"/>
        <v>140759.1</v>
      </c>
      <c r="HC34" s="20">
        <f t="shared" ref="HC34:HM34" si="640">HC14+HC22+HC28</f>
        <v>138201.66</v>
      </c>
      <c r="HD34" s="20">
        <f t="shared" si="640"/>
        <v>150449.4</v>
      </c>
      <c r="HE34" s="20">
        <f t="shared" si="640"/>
        <v>24155.820000000003</v>
      </c>
      <c r="HF34" s="20">
        <f t="shared" si="640"/>
        <v>48211.74</v>
      </c>
      <c r="HG34" s="20">
        <f t="shared" si="640"/>
        <v>20659.320000000003</v>
      </c>
      <c r="HH34" s="20">
        <f t="shared" si="640"/>
        <v>24475.500000000004</v>
      </c>
      <c r="HI34" s="20">
        <f t="shared" si="640"/>
        <v>26853.119999999999</v>
      </c>
      <c r="HJ34" s="20">
        <f t="shared" si="640"/>
        <v>113126.76000000001</v>
      </c>
      <c r="HK34" s="20">
        <f t="shared" si="640"/>
        <v>55104.840000000004</v>
      </c>
      <c r="HL34" s="20">
        <f t="shared" si="640"/>
        <v>93746.16</v>
      </c>
      <c r="HM34" s="20">
        <f t="shared" si="640"/>
        <v>50189.759999999995</v>
      </c>
      <c r="HN34" s="20">
        <f>HN14+HN22+HN28</f>
        <v>110069.82</v>
      </c>
      <c r="HO34" s="20">
        <f t="shared" ref="HO34:HU34" si="641">HO14+HO22+HO28</f>
        <v>95104.8</v>
      </c>
      <c r="HP34" s="20">
        <f t="shared" si="641"/>
        <v>143596.26</v>
      </c>
      <c r="HQ34" s="20">
        <f t="shared" si="641"/>
        <v>96463.44</v>
      </c>
      <c r="HR34" s="20">
        <f t="shared" si="641"/>
        <v>104815.08</v>
      </c>
      <c r="HS34" s="20">
        <f t="shared" si="641"/>
        <v>105674.22</v>
      </c>
      <c r="HT34" s="20">
        <f t="shared" si="641"/>
        <v>114105.78000000001</v>
      </c>
      <c r="HU34" s="20">
        <f t="shared" si="641"/>
        <v>112307.58</v>
      </c>
      <c r="HV34" s="20">
        <f t="shared" ref="HV34:HY34" si="642">HV14+HV22+HV28</f>
        <v>112627.26000000001</v>
      </c>
      <c r="HW34" s="20">
        <f t="shared" si="642"/>
        <v>40699.26</v>
      </c>
      <c r="HX34" s="20">
        <f t="shared" si="642"/>
        <v>66253.680000000008</v>
      </c>
      <c r="HY34" s="20">
        <f t="shared" si="642"/>
        <v>101418.48</v>
      </c>
      <c r="HZ34" s="20">
        <f>HZ14+HZ22+HZ28</f>
        <v>43396.55999999999</v>
      </c>
      <c r="IA34" s="20">
        <f t="shared" ref="IA34:IE34" si="643">IA14+IA22+IA28</f>
        <v>107832.06000000001</v>
      </c>
      <c r="IB34" s="20">
        <f t="shared" si="643"/>
        <v>153985.86000000002</v>
      </c>
      <c r="IC34" s="20">
        <f t="shared" si="643"/>
        <v>91428.479999999996</v>
      </c>
      <c r="ID34" s="20">
        <f t="shared" si="643"/>
        <v>92047.859999999986</v>
      </c>
      <c r="IE34" s="20">
        <f t="shared" si="643"/>
        <v>91468.44</v>
      </c>
      <c r="IF34" s="20">
        <f t="shared" ref="IF34:II34" si="644">IF14+IF22+IF28</f>
        <v>34705.26</v>
      </c>
      <c r="IG34" s="20">
        <f t="shared" si="644"/>
        <v>46813.14</v>
      </c>
      <c r="IH34" s="20">
        <f t="shared" si="644"/>
        <v>18981</v>
      </c>
      <c r="II34" s="20">
        <f t="shared" si="644"/>
        <v>55204.740000000005</v>
      </c>
      <c r="IJ34" s="20">
        <f t="shared" ref="IJ34:IQ34" si="645">IJ14+IJ22+IJ28</f>
        <v>151448.40000000002</v>
      </c>
      <c r="IK34" s="20">
        <f t="shared" si="645"/>
        <v>111308.58</v>
      </c>
      <c r="IL34" s="20">
        <f t="shared" si="645"/>
        <v>112707.18000000001</v>
      </c>
      <c r="IM34" s="20">
        <f t="shared" si="645"/>
        <v>102677.22</v>
      </c>
      <c r="IN34" s="20">
        <f t="shared" si="645"/>
        <v>108351.54</v>
      </c>
      <c r="IO34" s="20">
        <f t="shared" si="645"/>
        <v>24495.48</v>
      </c>
      <c r="IP34" s="20">
        <f t="shared" si="645"/>
        <v>143296.56000000003</v>
      </c>
      <c r="IQ34" s="20">
        <f t="shared" si="645"/>
        <v>111188.70000000001</v>
      </c>
      <c r="IR34" s="19"/>
      <c r="IS34" s="69"/>
      <c r="IT34" s="20">
        <f t="shared" ref="IT34:IU34" si="646">IT14+IT22+IT28</f>
        <v>23970.959999999999</v>
      </c>
      <c r="IU34" s="20">
        <f t="shared" si="646"/>
        <v>81566.16</v>
      </c>
      <c r="IV34" s="69"/>
      <c r="IW34" s="20">
        <f t="shared" ref="IW34" si="647">IW14+IW22+IW28</f>
        <v>79924.032000000007</v>
      </c>
      <c r="IX34" s="20"/>
      <c r="IY34" s="20">
        <f>IY14+IY22+IY28</f>
        <v>156872.4</v>
      </c>
      <c r="IZ34" s="79" t="s">
        <v>434</v>
      </c>
    </row>
    <row r="35" spans="1:264" s="25" customFormat="1" x14ac:dyDescent="0.2">
      <c r="A35" s="91" t="s">
        <v>1</v>
      </c>
      <c r="B35" s="91"/>
      <c r="C35" s="91"/>
      <c r="D35" s="91"/>
      <c r="E35" s="91"/>
      <c r="F35" s="91"/>
      <c r="G35" s="49"/>
      <c r="H35" s="50"/>
      <c r="I35" s="40" t="s">
        <v>95</v>
      </c>
      <c r="J35" s="40" t="s">
        <v>97</v>
      </c>
      <c r="K35" s="40" t="s">
        <v>99</v>
      </c>
      <c r="L35" s="40" t="s">
        <v>100</v>
      </c>
      <c r="M35" s="40" t="s">
        <v>101</v>
      </c>
      <c r="N35" s="51"/>
      <c r="O35" s="50"/>
      <c r="P35" s="40" t="s">
        <v>194</v>
      </c>
      <c r="Q35" s="40" t="s">
        <v>196</v>
      </c>
      <c r="R35" s="40" t="s">
        <v>197</v>
      </c>
      <c r="S35" s="40" t="s">
        <v>198</v>
      </c>
      <c r="T35" s="40" t="s">
        <v>198</v>
      </c>
      <c r="U35" s="40" t="s">
        <v>199</v>
      </c>
      <c r="V35" s="40" t="s">
        <v>200</v>
      </c>
      <c r="W35" s="40" t="s">
        <v>376</v>
      </c>
      <c r="X35" s="40" t="s">
        <v>201</v>
      </c>
      <c r="Y35" s="40" t="s">
        <v>202</v>
      </c>
      <c r="Z35" s="40" t="s">
        <v>203</v>
      </c>
      <c r="AA35" s="40" t="s">
        <v>206</v>
      </c>
      <c r="AB35" s="40" t="s">
        <v>207</v>
      </c>
      <c r="AC35" s="40" t="s">
        <v>208</v>
      </c>
      <c r="AD35" s="40" t="s">
        <v>211</v>
      </c>
      <c r="AE35" s="40" t="s">
        <v>212</v>
      </c>
      <c r="AF35" s="40" t="s">
        <v>213</v>
      </c>
      <c r="AG35" s="40" t="s">
        <v>214</v>
      </c>
      <c r="AH35" s="40" t="s">
        <v>215</v>
      </c>
      <c r="AI35" s="40" t="s">
        <v>218</v>
      </c>
      <c r="AJ35" s="40" t="s">
        <v>377</v>
      </c>
      <c r="AK35" s="40" t="s">
        <v>219</v>
      </c>
      <c r="AL35" s="40" t="s">
        <v>220</v>
      </c>
      <c r="AM35" s="40" t="s">
        <v>221</v>
      </c>
      <c r="AN35" s="40" t="s">
        <v>222</v>
      </c>
      <c r="AO35" s="40" t="s">
        <v>223</v>
      </c>
      <c r="AP35" s="40" t="s">
        <v>224</v>
      </c>
      <c r="AQ35" s="40" t="s">
        <v>225</v>
      </c>
      <c r="AR35" s="40" t="s">
        <v>226</v>
      </c>
      <c r="AS35" s="40" t="s">
        <v>227</v>
      </c>
      <c r="AT35" s="40" t="s">
        <v>228</v>
      </c>
      <c r="AU35" s="40" t="s">
        <v>229</v>
      </c>
      <c r="AV35" s="40" t="s">
        <v>230</v>
      </c>
      <c r="AW35" s="40" t="s">
        <v>231</v>
      </c>
      <c r="AX35" s="40" t="s">
        <v>232</v>
      </c>
      <c r="AY35" s="40" t="s">
        <v>233</v>
      </c>
      <c r="AZ35" s="40" t="s">
        <v>234</v>
      </c>
      <c r="BA35" s="40" t="s">
        <v>235</v>
      </c>
      <c r="BB35" s="40" t="s">
        <v>236</v>
      </c>
      <c r="BC35" s="40" t="s">
        <v>100</v>
      </c>
      <c r="BD35" s="40" t="s">
        <v>237</v>
      </c>
      <c r="BE35" s="40" t="s">
        <v>238</v>
      </c>
      <c r="BF35" s="40" t="s">
        <v>239</v>
      </c>
      <c r="BG35" s="40" t="s">
        <v>240</v>
      </c>
      <c r="BH35" s="40" t="s">
        <v>241</v>
      </c>
      <c r="BI35" s="40" t="s">
        <v>242</v>
      </c>
      <c r="BJ35" s="40" t="s">
        <v>244</v>
      </c>
      <c r="BK35" s="40" t="s">
        <v>246</v>
      </c>
      <c r="BL35" s="40" t="s">
        <v>247</v>
      </c>
      <c r="BM35" s="40" t="s">
        <v>248</v>
      </c>
      <c r="BN35" s="40" t="s">
        <v>249</v>
      </c>
      <c r="BO35" s="40" t="s">
        <v>250</v>
      </c>
      <c r="BP35" s="40" t="s">
        <v>251</v>
      </c>
      <c r="BQ35" s="40" t="s">
        <v>252</v>
      </c>
      <c r="BR35" s="40" t="s">
        <v>253</v>
      </c>
      <c r="BS35" s="40" t="s">
        <v>254</v>
      </c>
      <c r="BT35" s="40" t="s">
        <v>255</v>
      </c>
      <c r="BU35" s="40" t="s">
        <v>256</v>
      </c>
      <c r="BV35" s="40" t="s">
        <v>257</v>
      </c>
      <c r="BW35" s="40" t="s">
        <v>258</v>
      </c>
      <c r="BX35" s="40" t="s">
        <v>260</v>
      </c>
      <c r="BY35" s="40" t="s">
        <v>262</v>
      </c>
      <c r="BZ35" s="40" t="s">
        <v>263</v>
      </c>
      <c r="CA35" s="40" t="s">
        <v>264</v>
      </c>
      <c r="CB35" s="40" t="s">
        <v>265</v>
      </c>
      <c r="CC35" s="40" t="s">
        <v>266</v>
      </c>
      <c r="CD35" s="40" t="s">
        <v>267</v>
      </c>
      <c r="CE35" s="40" t="s">
        <v>268</v>
      </c>
      <c r="CF35" s="40" t="s">
        <v>269</v>
      </c>
      <c r="CG35" s="40" t="s">
        <v>270</v>
      </c>
      <c r="CH35" s="40" t="s">
        <v>271</v>
      </c>
      <c r="CI35" s="40" t="s">
        <v>245</v>
      </c>
      <c r="CJ35" s="40" t="s">
        <v>272</v>
      </c>
      <c r="CK35" s="40" t="s">
        <v>273</v>
      </c>
      <c r="CL35" s="40" t="s">
        <v>274</v>
      </c>
      <c r="CM35" s="40" t="s">
        <v>254</v>
      </c>
      <c r="CN35" s="40" t="s">
        <v>275</v>
      </c>
      <c r="CO35" s="40" t="s">
        <v>276</v>
      </c>
      <c r="CP35" s="40" t="s">
        <v>277</v>
      </c>
      <c r="CQ35" s="40" t="s">
        <v>278</v>
      </c>
      <c r="CR35" s="40" t="s">
        <v>279</v>
      </c>
      <c r="CS35" s="40" t="s">
        <v>280</v>
      </c>
      <c r="CT35" s="40" t="s">
        <v>284</v>
      </c>
      <c r="CU35" s="40" t="s">
        <v>285</v>
      </c>
      <c r="CV35" s="40" t="s">
        <v>286</v>
      </c>
      <c r="CW35" s="40" t="s">
        <v>287</v>
      </c>
      <c r="CX35" s="40" t="s">
        <v>288</v>
      </c>
      <c r="CY35" s="40" t="s">
        <v>292</v>
      </c>
      <c r="CZ35" s="40" t="s">
        <v>221</v>
      </c>
      <c r="DA35" s="40" t="s">
        <v>293</v>
      </c>
      <c r="DB35" s="40" t="s">
        <v>294</v>
      </c>
      <c r="DC35" s="40" t="s">
        <v>295</v>
      </c>
      <c r="DD35" s="40" t="s">
        <v>296</v>
      </c>
      <c r="DE35" s="40" t="s">
        <v>297</v>
      </c>
      <c r="DF35" s="40" t="s">
        <v>298</v>
      </c>
      <c r="DG35" s="40" t="s">
        <v>70</v>
      </c>
      <c r="DH35" s="40" t="s">
        <v>301</v>
      </c>
      <c r="DI35" s="40" t="s">
        <v>302</v>
      </c>
      <c r="DJ35" s="40" t="s">
        <v>305</v>
      </c>
      <c r="DK35" s="40" t="s">
        <v>310</v>
      </c>
      <c r="DL35" s="40" t="s">
        <v>312</v>
      </c>
      <c r="DM35" s="40" t="s">
        <v>313</v>
      </c>
      <c r="DN35" s="40" t="s">
        <v>314</v>
      </c>
      <c r="DO35" s="40" t="s">
        <v>315</v>
      </c>
      <c r="DP35" s="40" t="s">
        <v>318</v>
      </c>
      <c r="DQ35" s="40" t="s">
        <v>319</v>
      </c>
      <c r="DR35" s="40" t="s">
        <v>320</v>
      </c>
      <c r="DS35" s="40" t="s">
        <v>322</v>
      </c>
      <c r="DT35" s="40" t="s">
        <v>323</v>
      </c>
      <c r="DU35" s="40" t="s">
        <v>324</v>
      </c>
      <c r="DV35" s="40" t="s">
        <v>326</v>
      </c>
      <c r="DW35" s="40" t="s">
        <v>327</v>
      </c>
      <c r="DX35" s="40" t="s">
        <v>328</v>
      </c>
      <c r="DY35" s="40" t="s">
        <v>329</v>
      </c>
      <c r="DZ35" s="40" t="s">
        <v>330</v>
      </c>
      <c r="EA35" s="40" t="s">
        <v>331</v>
      </c>
      <c r="EB35" s="40" t="s">
        <v>332</v>
      </c>
      <c r="EC35" s="40" t="s">
        <v>333</v>
      </c>
      <c r="ED35" s="40" t="s">
        <v>196</v>
      </c>
      <c r="EE35" s="40" t="s">
        <v>334</v>
      </c>
      <c r="EF35" s="40" t="s">
        <v>196</v>
      </c>
      <c r="EG35" s="40" t="s">
        <v>335</v>
      </c>
      <c r="EH35" s="40" t="s">
        <v>336</v>
      </c>
      <c r="EI35" s="40" t="s">
        <v>337</v>
      </c>
      <c r="EJ35" s="40" t="s">
        <v>338</v>
      </c>
      <c r="EK35" s="40" t="s">
        <v>339</v>
      </c>
      <c r="EL35" s="40" t="s">
        <v>340</v>
      </c>
      <c r="EM35" s="40" t="s">
        <v>342</v>
      </c>
      <c r="EN35" s="40" t="s">
        <v>212</v>
      </c>
      <c r="EO35" s="40" t="s">
        <v>345</v>
      </c>
      <c r="EP35" s="40" t="s">
        <v>350</v>
      </c>
      <c r="EQ35" s="40" t="s">
        <v>351</v>
      </c>
      <c r="ER35" s="40" t="s">
        <v>352</v>
      </c>
      <c r="ES35" s="40" t="s">
        <v>353</v>
      </c>
      <c r="ET35" s="40" t="s">
        <v>354</v>
      </c>
      <c r="EU35" s="40" t="s">
        <v>356</v>
      </c>
      <c r="EV35" s="40" t="s">
        <v>357</v>
      </c>
      <c r="EW35" s="40" t="s">
        <v>358</v>
      </c>
      <c r="EX35" s="40" t="s">
        <v>359</v>
      </c>
      <c r="EY35" s="40" t="s">
        <v>361</v>
      </c>
      <c r="EZ35" s="40" t="s">
        <v>362</v>
      </c>
      <c r="FA35" s="40" t="s">
        <v>363</v>
      </c>
      <c r="FB35" s="40" t="s">
        <v>364</v>
      </c>
      <c r="FC35" s="40" t="s">
        <v>228</v>
      </c>
      <c r="FD35" s="40" t="s">
        <v>365</v>
      </c>
      <c r="FE35" s="40" t="s">
        <v>367</v>
      </c>
      <c r="FF35" s="40" t="s">
        <v>370</v>
      </c>
      <c r="FG35" s="40" t="s">
        <v>374</v>
      </c>
      <c r="FH35" s="40" t="s">
        <v>386</v>
      </c>
      <c r="FI35" s="40" t="s">
        <v>387</v>
      </c>
      <c r="FJ35" s="40" t="s">
        <v>388</v>
      </c>
      <c r="FK35" s="40" t="s">
        <v>413</v>
      </c>
      <c r="FL35" s="40" t="s">
        <v>415</v>
      </c>
      <c r="FM35" s="40" t="s">
        <v>416</v>
      </c>
      <c r="FN35" s="40" t="s">
        <v>417</v>
      </c>
      <c r="FO35" s="40" t="s">
        <v>418</v>
      </c>
      <c r="FP35" s="40" t="s">
        <v>419</v>
      </c>
      <c r="FQ35" s="40" t="s">
        <v>420</v>
      </c>
      <c r="FR35" s="51"/>
      <c r="FS35" s="51"/>
      <c r="FT35" s="40" t="s">
        <v>390</v>
      </c>
      <c r="FU35" s="40" t="s">
        <v>391</v>
      </c>
      <c r="FV35" s="40" t="s">
        <v>392</v>
      </c>
      <c r="FW35" s="40" t="s">
        <v>393</v>
      </c>
      <c r="FX35" s="40" t="s">
        <v>394</v>
      </c>
      <c r="FY35" s="40" t="s">
        <v>395</v>
      </c>
      <c r="FZ35" s="40" t="s">
        <v>290</v>
      </c>
      <c r="GA35" s="40" t="s">
        <v>396</v>
      </c>
      <c r="GB35" s="40" t="s">
        <v>247</v>
      </c>
      <c r="GC35" s="40" t="s">
        <v>397</v>
      </c>
      <c r="GD35" s="40" t="s">
        <v>398</v>
      </c>
      <c r="GE35" s="51"/>
      <c r="GF35" s="52"/>
      <c r="GG35" s="53" t="s">
        <v>402</v>
      </c>
      <c r="GH35" s="61"/>
      <c r="GI35" s="40" t="s">
        <v>425</v>
      </c>
      <c r="GJ35" s="39"/>
      <c r="GK35" s="40" t="s">
        <v>96</v>
      </c>
      <c r="GL35" s="40" t="s">
        <v>98</v>
      </c>
      <c r="GM35" s="40" t="s">
        <v>102</v>
      </c>
      <c r="GN35" s="40" t="s">
        <v>103</v>
      </c>
      <c r="GO35" s="40" t="s">
        <v>104</v>
      </c>
      <c r="GP35" s="40" t="s">
        <v>426</v>
      </c>
      <c r="GQ35" s="51"/>
      <c r="GR35" s="39"/>
      <c r="GS35" s="40" t="s">
        <v>195</v>
      </c>
      <c r="GT35" s="40" t="s">
        <v>204</v>
      </c>
      <c r="GU35" s="40" t="s">
        <v>205</v>
      </c>
      <c r="GV35" s="40" t="s">
        <v>209</v>
      </c>
      <c r="GW35" s="40" t="s">
        <v>210</v>
      </c>
      <c r="GX35" s="40" t="s">
        <v>216</v>
      </c>
      <c r="GY35" s="40" t="s">
        <v>217</v>
      </c>
      <c r="GZ35" s="40" t="s">
        <v>243</v>
      </c>
      <c r="HA35" s="40" t="s">
        <v>245</v>
      </c>
      <c r="HB35" s="40" t="s">
        <v>259</v>
      </c>
      <c r="HC35" s="40" t="s">
        <v>261</v>
      </c>
      <c r="HD35" s="40" t="s">
        <v>281</v>
      </c>
      <c r="HE35" s="40" t="s">
        <v>194</v>
      </c>
      <c r="HF35" s="40" t="s">
        <v>282</v>
      </c>
      <c r="HG35" s="40" t="s">
        <v>283</v>
      </c>
      <c r="HH35" s="40" t="s">
        <v>289</v>
      </c>
      <c r="HI35" s="40" t="s">
        <v>290</v>
      </c>
      <c r="HJ35" s="40" t="s">
        <v>291</v>
      </c>
      <c r="HK35" s="40" t="s">
        <v>299</v>
      </c>
      <c r="HL35" s="40" t="s">
        <v>300</v>
      </c>
      <c r="HM35" s="40" t="s">
        <v>303</v>
      </c>
      <c r="HN35" s="40" t="s">
        <v>304</v>
      </c>
      <c r="HO35" s="40" t="s">
        <v>306</v>
      </c>
      <c r="HP35" s="40" t="s">
        <v>307</v>
      </c>
      <c r="HQ35" s="40" t="s">
        <v>308</v>
      </c>
      <c r="HR35" s="40" t="s">
        <v>309</v>
      </c>
      <c r="HS35" s="40" t="s">
        <v>311</v>
      </c>
      <c r="HT35" s="40" t="s">
        <v>316</v>
      </c>
      <c r="HU35" s="40" t="s">
        <v>317</v>
      </c>
      <c r="HV35" s="40" t="s">
        <v>321</v>
      </c>
      <c r="HW35" s="40" t="s">
        <v>325</v>
      </c>
      <c r="HX35" s="40" t="s">
        <v>341</v>
      </c>
      <c r="HY35" s="40" t="s">
        <v>343</v>
      </c>
      <c r="HZ35" s="40" t="s">
        <v>344</v>
      </c>
      <c r="IA35" s="40" t="s">
        <v>346</v>
      </c>
      <c r="IB35" s="40" t="s">
        <v>347</v>
      </c>
      <c r="IC35" s="40" t="s">
        <v>348</v>
      </c>
      <c r="ID35" s="40" t="s">
        <v>349</v>
      </c>
      <c r="IE35" s="40" t="s">
        <v>355</v>
      </c>
      <c r="IF35" s="40" t="s">
        <v>360</v>
      </c>
      <c r="IG35" s="40" t="s">
        <v>366</v>
      </c>
      <c r="IH35" s="40" t="s">
        <v>368</v>
      </c>
      <c r="II35" s="40" t="s">
        <v>369</v>
      </c>
      <c r="IJ35" s="40" t="s">
        <v>371</v>
      </c>
      <c r="IK35" s="40" t="s">
        <v>372</v>
      </c>
      <c r="IL35" s="40" t="s">
        <v>373</v>
      </c>
      <c r="IM35" s="40" t="s">
        <v>375</v>
      </c>
      <c r="IN35" s="40" t="s">
        <v>399</v>
      </c>
      <c r="IO35" s="40" t="s">
        <v>400</v>
      </c>
      <c r="IP35" s="40" t="s">
        <v>82</v>
      </c>
      <c r="IQ35" s="40" t="s">
        <v>414</v>
      </c>
      <c r="IR35" s="51"/>
      <c r="IS35" s="70"/>
      <c r="IT35" s="40" t="s">
        <v>385</v>
      </c>
      <c r="IU35" s="40" t="s">
        <v>389</v>
      </c>
      <c r="IV35" s="70"/>
      <c r="IW35" s="53" t="s">
        <v>403</v>
      </c>
      <c r="IX35" s="40"/>
      <c r="IY35" s="40" t="s">
        <v>427</v>
      </c>
      <c r="IZ35" s="80"/>
      <c r="JA35" s="1"/>
      <c r="JB35" s="1"/>
      <c r="JC35" s="1"/>
      <c r="JD35" s="1"/>
    </row>
    <row r="36" spans="1:264" s="2" customFormat="1" ht="25.5" customHeight="1" x14ac:dyDescent="0.25">
      <c r="A36" s="100" t="s">
        <v>50</v>
      </c>
      <c r="B36" s="101"/>
      <c r="C36" s="101"/>
      <c r="D36" s="101"/>
      <c r="E36" s="101"/>
      <c r="F36" s="102"/>
      <c r="G36" s="23"/>
      <c r="H36" s="24">
        <f>H14+H22+H28</f>
        <v>18.249999999999996</v>
      </c>
      <c r="I36" s="24">
        <f>I34 /12/I35</f>
        <v>18.25</v>
      </c>
      <c r="J36" s="24">
        <f t="shared" ref="J36:K36" si="648">J34 /12/J35</f>
        <v>18.250000000000004</v>
      </c>
      <c r="K36" s="24">
        <f t="shared" si="648"/>
        <v>18.249999999999996</v>
      </c>
      <c r="L36" s="24">
        <f>L34 /12/L35</f>
        <v>18.25</v>
      </c>
      <c r="M36" s="24">
        <f t="shared" ref="M36" si="649">M34 /12/M35</f>
        <v>18.25</v>
      </c>
      <c r="N36" s="24"/>
      <c r="O36" s="24">
        <v>21.689999999999998</v>
      </c>
      <c r="P36" s="24">
        <f>P34/12/P35</f>
        <v>21.69</v>
      </c>
      <c r="Q36" s="24">
        <f t="shared" ref="Q36:Y36" si="650">Q34/12/Q35</f>
        <v>21.69</v>
      </c>
      <c r="R36" s="24">
        <f t="shared" si="650"/>
        <v>21.69</v>
      </c>
      <c r="S36" s="24">
        <f t="shared" si="650"/>
        <v>21.690000000000005</v>
      </c>
      <c r="T36" s="24">
        <f t="shared" si="650"/>
        <v>21.690000000000005</v>
      </c>
      <c r="U36" s="24">
        <f t="shared" si="650"/>
        <v>21.69</v>
      </c>
      <c r="V36" s="24">
        <f t="shared" si="650"/>
        <v>21.689999999999998</v>
      </c>
      <c r="W36" s="24">
        <f t="shared" si="650"/>
        <v>21.69</v>
      </c>
      <c r="X36" s="24">
        <f t="shared" si="650"/>
        <v>21.690000000000005</v>
      </c>
      <c r="Y36" s="24">
        <f t="shared" si="650"/>
        <v>21.69</v>
      </c>
      <c r="Z36" s="24">
        <f t="shared" ref="Z36" si="651">Z34/12/Z35</f>
        <v>21.69</v>
      </c>
      <c r="AA36" s="24">
        <f>AA34/12/AA35</f>
        <v>21.689999999999998</v>
      </c>
      <c r="AB36" s="24">
        <f t="shared" ref="AB36:AJ36" si="652">AB34/12/AB35</f>
        <v>21.69</v>
      </c>
      <c r="AC36" s="24">
        <f t="shared" si="652"/>
        <v>21.69</v>
      </c>
      <c r="AD36" s="24">
        <f t="shared" si="652"/>
        <v>21.69</v>
      </c>
      <c r="AE36" s="24">
        <f t="shared" si="652"/>
        <v>21.69</v>
      </c>
      <c r="AF36" s="24">
        <f t="shared" si="652"/>
        <v>21.689999999999998</v>
      </c>
      <c r="AG36" s="24">
        <f t="shared" si="652"/>
        <v>21.690000000000005</v>
      </c>
      <c r="AH36" s="24">
        <f t="shared" si="652"/>
        <v>21.69</v>
      </c>
      <c r="AI36" s="24">
        <f t="shared" si="652"/>
        <v>21.69</v>
      </c>
      <c r="AJ36" s="24">
        <f t="shared" si="652"/>
        <v>21.689999999999998</v>
      </c>
      <c r="AK36" s="24">
        <f>AK34/12/AK35</f>
        <v>21.689999999999998</v>
      </c>
      <c r="AL36" s="24">
        <f t="shared" ref="AL36:AX36" si="653">AL34/12/AL35</f>
        <v>21.69</v>
      </c>
      <c r="AM36" s="24">
        <f t="shared" si="653"/>
        <v>21.69</v>
      </c>
      <c r="AN36" s="24">
        <f t="shared" si="653"/>
        <v>21.69</v>
      </c>
      <c r="AO36" s="24">
        <f t="shared" si="653"/>
        <v>21.69</v>
      </c>
      <c r="AP36" s="24">
        <f t="shared" si="653"/>
        <v>21.69</v>
      </c>
      <c r="AQ36" s="24">
        <f t="shared" si="653"/>
        <v>21.689999999999998</v>
      </c>
      <c r="AR36" s="24">
        <f t="shared" si="653"/>
        <v>21.689999999999998</v>
      </c>
      <c r="AS36" s="24">
        <f t="shared" si="653"/>
        <v>21.69</v>
      </c>
      <c r="AT36" s="24">
        <f t="shared" si="653"/>
        <v>21.690000000000005</v>
      </c>
      <c r="AU36" s="24">
        <f t="shared" si="653"/>
        <v>21.690000000000005</v>
      </c>
      <c r="AV36" s="24">
        <f t="shared" si="653"/>
        <v>21.69</v>
      </c>
      <c r="AW36" s="24">
        <f t="shared" si="653"/>
        <v>21.69</v>
      </c>
      <c r="AX36" s="24">
        <f t="shared" si="653"/>
        <v>21.690000000000005</v>
      </c>
      <c r="AY36" s="24">
        <f>AY34/12/AY35</f>
        <v>21.690000000000005</v>
      </c>
      <c r="AZ36" s="24">
        <f t="shared" ref="AZ36:BJ36" si="654">AZ34/12/AZ35</f>
        <v>21.69</v>
      </c>
      <c r="BA36" s="24">
        <f t="shared" si="654"/>
        <v>21.689999999999998</v>
      </c>
      <c r="BB36" s="24">
        <f t="shared" si="654"/>
        <v>21.689999999999998</v>
      </c>
      <c r="BC36" s="24">
        <f t="shared" si="654"/>
        <v>21.69</v>
      </c>
      <c r="BD36" s="24">
        <f t="shared" si="654"/>
        <v>21.690000000000005</v>
      </c>
      <c r="BE36" s="24">
        <f t="shared" si="654"/>
        <v>21.69</v>
      </c>
      <c r="BF36" s="24">
        <f t="shared" si="654"/>
        <v>21.689999999999998</v>
      </c>
      <c r="BG36" s="24">
        <f t="shared" si="654"/>
        <v>21.69</v>
      </c>
      <c r="BH36" s="24">
        <f t="shared" si="654"/>
        <v>21.689999999999998</v>
      </c>
      <c r="BI36" s="24">
        <f t="shared" si="654"/>
        <v>21.689999999999998</v>
      </c>
      <c r="BJ36" s="24">
        <f t="shared" si="654"/>
        <v>21.69</v>
      </c>
      <c r="BK36" s="24">
        <f>BK34/12/BK35</f>
        <v>21.690000000000005</v>
      </c>
      <c r="BL36" s="24">
        <f t="shared" ref="BL36:BW36" si="655">BL34/12/BL35</f>
        <v>21.689999999999998</v>
      </c>
      <c r="BM36" s="24">
        <f t="shared" si="655"/>
        <v>21.69</v>
      </c>
      <c r="BN36" s="24">
        <f t="shared" si="655"/>
        <v>21.69</v>
      </c>
      <c r="BO36" s="24">
        <f t="shared" si="655"/>
        <v>21.689999999999998</v>
      </c>
      <c r="BP36" s="24">
        <f t="shared" si="655"/>
        <v>21.69</v>
      </c>
      <c r="BQ36" s="24">
        <f t="shared" si="655"/>
        <v>21.69</v>
      </c>
      <c r="BR36" s="24">
        <f t="shared" si="655"/>
        <v>21.689999999999998</v>
      </c>
      <c r="BS36" s="24">
        <f t="shared" si="655"/>
        <v>21.689999999999998</v>
      </c>
      <c r="BT36" s="24">
        <f t="shared" si="655"/>
        <v>21.690000000000005</v>
      </c>
      <c r="BU36" s="24">
        <f t="shared" si="655"/>
        <v>21.690000000000005</v>
      </c>
      <c r="BV36" s="24">
        <f t="shared" si="655"/>
        <v>21.69</v>
      </c>
      <c r="BW36" s="24">
        <f t="shared" si="655"/>
        <v>21.689999999999998</v>
      </c>
      <c r="BX36" s="24">
        <f>BX34/12/BX35</f>
        <v>21.69</v>
      </c>
      <c r="BY36" s="24">
        <f t="shared" ref="BY36:DI36" si="656">BY34/12/BY35</f>
        <v>21.689999999999998</v>
      </c>
      <c r="BZ36" s="24">
        <f t="shared" si="656"/>
        <v>21.69</v>
      </c>
      <c r="CA36" s="24">
        <f t="shared" si="656"/>
        <v>21.690000000000005</v>
      </c>
      <c r="CB36" s="24">
        <f t="shared" si="656"/>
        <v>21.69</v>
      </c>
      <c r="CC36" s="24">
        <f t="shared" si="656"/>
        <v>21.69</v>
      </c>
      <c r="CD36" s="24">
        <f t="shared" si="656"/>
        <v>21.69</v>
      </c>
      <c r="CE36" s="24">
        <f>CE34/12/CE35</f>
        <v>21.69</v>
      </c>
      <c r="CF36" s="24">
        <f t="shared" ref="CF36:CR36" si="657">CF34/12/CF35</f>
        <v>21.69</v>
      </c>
      <c r="CG36" s="24">
        <f t="shared" si="657"/>
        <v>21.690000000000005</v>
      </c>
      <c r="CH36" s="24">
        <f t="shared" si="657"/>
        <v>21.69</v>
      </c>
      <c r="CI36" s="24">
        <f t="shared" si="657"/>
        <v>21.69</v>
      </c>
      <c r="CJ36" s="24">
        <f t="shared" si="657"/>
        <v>21.69</v>
      </c>
      <c r="CK36" s="24">
        <f t="shared" si="657"/>
        <v>21.69</v>
      </c>
      <c r="CL36" s="24">
        <f t="shared" si="657"/>
        <v>21.69</v>
      </c>
      <c r="CM36" s="24">
        <f t="shared" si="657"/>
        <v>21.689999999999998</v>
      </c>
      <c r="CN36" s="24">
        <f t="shared" si="657"/>
        <v>21.69</v>
      </c>
      <c r="CO36" s="24">
        <f t="shared" si="657"/>
        <v>21.690000000000005</v>
      </c>
      <c r="CP36" s="24">
        <f t="shared" si="657"/>
        <v>21.69</v>
      </c>
      <c r="CQ36" s="24">
        <f t="shared" si="657"/>
        <v>21.689999999999998</v>
      </c>
      <c r="CR36" s="24">
        <f t="shared" si="657"/>
        <v>21.69</v>
      </c>
      <c r="CS36" s="24">
        <f>CS34/12/CS35</f>
        <v>21.69</v>
      </c>
      <c r="CT36" s="24">
        <f t="shared" ref="CT36:CY36" si="658">CT34/12/CT35</f>
        <v>21.69</v>
      </c>
      <c r="CU36" s="24">
        <f t="shared" si="658"/>
        <v>21.69</v>
      </c>
      <c r="CV36" s="24">
        <f t="shared" si="658"/>
        <v>21.689999999999998</v>
      </c>
      <c r="CW36" s="24">
        <f t="shared" si="658"/>
        <v>21.690000000000005</v>
      </c>
      <c r="CX36" s="24">
        <f t="shared" si="658"/>
        <v>21.69</v>
      </c>
      <c r="CY36" s="24">
        <f t="shared" si="658"/>
        <v>21.69</v>
      </c>
      <c r="CZ36" s="24">
        <f>CZ34/12/CZ35</f>
        <v>21.69</v>
      </c>
      <c r="DA36" s="24">
        <f t="shared" ref="DA36:DF36" si="659">DA34/12/DA35</f>
        <v>21.69</v>
      </c>
      <c r="DB36" s="24">
        <f t="shared" si="659"/>
        <v>21.69</v>
      </c>
      <c r="DC36" s="24">
        <f t="shared" si="659"/>
        <v>21.689999999999998</v>
      </c>
      <c r="DD36" s="24">
        <f t="shared" si="659"/>
        <v>21.69</v>
      </c>
      <c r="DE36" s="24">
        <f t="shared" si="659"/>
        <v>21.69</v>
      </c>
      <c r="DF36" s="24">
        <f t="shared" si="659"/>
        <v>21.69</v>
      </c>
      <c r="DG36" s="24">
        <f t="shared" si="656"/>
        <v>21.689999999999998</v>
      </c>
      <c r="DH36" s="24">
        <f t="shared" si="656"/>
        <v>21.689999999999998</v>
      </c>
      <c r="DI36" s="24">
        <f t="shared" si="656"/>
        <v>21.689999999999998</v>
      </c>
      <c r="DJ36" s="24">
        <f t="shared" ref="DJ36:DO36" si="660">DJ34/12/DJ35</f>
        <v>21.69</v>
      </c>
      <c r="DK36" s="24">
        <f t="shared" si="660"/>
        <v>21.689999999999998</v>
      </c>
      <c r="DL36" s="24">
        <f t="shared" si="660"/>
        <v>21.690000000000005</v>
      </c>
      <c r="DM36" s="24">
        <f t="shared" si="660"/>
        <v>21.690000000000005</v>
      </c>
      <c r="DN36" s="24">
        <f t="shared" si="660"/>
        <v>21.690000000000005</v>
      </c>
      <c r="DO36" s="24">
        <f t="shared" si="660"/>
        <v>21.69</v>
      </c>
      <c r="DP36" s="24">
        <f>DP34/12/DP35</f>
        <v>21.69</v>
      </c>
      <c r="DQ36" s="24">
        <f t="shared" ref="DQ36:EA36" si="661">DQ34/12/DQ35</f>
        <v>21.689999999999998</v>
      </c>
      <c r="DR36" s="24">
        <f t="shared" si="661"/>
        <v>21.689999999999998</v>
      </c>
      <c r="DS36" s="24">
        <f t="shared" si="661"/>
        <v>21.689999999999998</v>
      </c>
      <c r="DT36" s="24">
        <f t="shared" si="661"/>
        <v>21.690000000000005</v>
      </c>
      <c r="DU36" s="24">
        <f t="shared" si="661"/>
        <v>21.69</v>
      </c>
      <c r="DV36" s="24">
        <f t="shared" si="661"/>
        <v>21.689999999999998</v>
      </c>
      <c r="DW36" s="24">
        <f t="shared" si="661"/>
        <v>21.690000000000005</v>
      </c>
      <c r="DX36" s="24">
        <f t="shared" si="661"/>
        <v>21.689999999999998</v>
      </c>
      <c r="DY36" s="24">
        <f t="shared" si="661"/>
        <v>21.69</v>
      </c>
      <c r="DZ36" s="24">
        <f t="shared" si="661"/>
        <v>21.69</v>
      </c>
      <c r="EA36" s="24">
        <f t="shared" si="661"/>
        <v>21.69</v>
      </c>
      <c r="EB36" s="24">
        <f>EB34/12/EB35</f>
        <v>21.689999999999998</v>
      </c>
      <c r="EC36" s="24">
        <f t="shared" ref="EC36:EM36" si="662">EC34/12/EC35</f>
        <v>21.69</v>
      </c>
      <c r="ED36" s="24">
        <f t="shared" si="662"/>
        <v>21.69</v>
      </c>
      <c r="EE36" s="24">
        <f t="shared" si="662"/>
        <v>21.690000000000005</v>
      </c>
      <c r="EF36" s="24">
        <f t="shared" si="662"/>
        <v>21.69</v>
      </c>
      <c r="EG36" s="24">
        <f t="shared" si="662"/>
        <v>21.69</v>
      </c>
      <c r="EH36" s="24">
        <f t="shared" si="662"/>
        <v>21.690000000000005</v>
      </c>
      <c r="EI36" s="24">
        <f t="shared" si="662"/>
        <v>21.69</v>
      </c>
      <c r="EJ36" s="24">
        <f t="shared" si="662"/>
        <v>21.69</v>
      </c>
      <c r="EK36" s="24">
        <f t="shared" si="662"/>
        <v>21.69</v>
      </c>
      <c r="EL36" s="24">
        <f t="shared" si="662"/>
        <v>21.69</v>
      </c>
      <c r="EM36" s="24">
        <f t="shared" si="662"/>
        <v>21.69</v>
      </c>
      <c r="EN36" s="24">
        <f t="shared" ref="EN36:EU36" si="663">EN34/12/EN35</f>
        <v>21.69</v>
      </c>
      <c r="EO36" s="24">
        <f t="shared" si="663"/>
        <v>21.689999999999998</v>
      </c>
      <c r="EP36" s="24">
        <f t="shared" si="663"/>
        <v>21.689999999999998</v>
      </c>
      <c r="EQ36" s="24">
        <f t="shared" si="663"/>
        <v>21.69</v>
      </c>
      <c r="ER36" s="24">
        <f t="shared" si="663"/>
        <v>21.69</v>
      </c>
      <c r="ES36" s="24">
        <f t="shared" si="663"/>
        <v>21.69</v>
      </c>
      <c r="ET36" s="24">
        <f t="shared" si="663"/>
        <v>21.69</v>
      </c>
      <c r="EU36" s="24">
        <f t="shared" si="663"/>
        <v>21.69</v>
      </c>
      <c r="EV36" s="24">
        <f>EV34/12/EV35</f>
        <v>21.69</v>
      </c>
      <c r="EW36" s="24">
        <f t="shared" ref="EW36:FE36" si="664">EW34/12/EW35</f>
        <v>21.69</v>
      </c>
      <c r="EX36" s="24">
        <f t="shared" si="664"/>
        <v>21.689999999999998</v>
      </c>
      <c r="EY36" s="24">
        <f t="shared" si="664"/>
        <v>21.690000000000005</v>
      </c>
      <c r="EZ36" s="24">
        <f t="shared" si="664"/>
        <v>21.690000000000005</v>
      </c>
      <c r="FA36" s="24">
        <f t="shared" si="664"/>
        <v>21.69</v>
      </c>
      <c r="FB36" s="24">
        <f t="shared" si="664"/>
        <v>21.69</v>
      </c>
      <c r="FC36" s="24">
        <f t="shared" si="664"/>
        <v>21.690000000000005</v>
      </c>
      <c r="FD36" s="24">
        <f t="shared" si="664"/>
        <v>21.69</v>
      </c>
      <c r="FE36" s="24">
        <f t="shared" si="664"/>
        <v>21.69</v>
      </c>
      <c r="FF36" s="24">
        <f>FF34/12/FF35</f>
        <v>21.689999999999998</v>
      </c>
      <c r="FG36" s="24">
        <f t="shared" ref="FG36:FH36" si="665">FG34/12/FG35</f>
        <v>21.689999999999998</v>
      </c>
      <c r="FH36" s="24">
        <f t="shared" si="665"/>
        <v>21.689999999999998</v>
      </c>
      <c r="FI36" s="24">
        <f t="shared" ref="FI36:FJ36" si="666">FI34/12/FI35</f>
        <v>21.69</v>
      </c>
      <c r="FJ36" s="24">
        <f t="shared" si="666"/>
        <v>21.69</v>
      </c>
      <c r="FK36" s="24">
        <f t="shared" ref="FK36" si="667">FK34/12/FK35</f>
        <v>21.689999999999998</v>
      </c>
      <c r="FL36" s="24">
        <f t="shared" ref="FL36:FQ36" si="668">FL34/12/FL35</f>
        <v>21.689999999999998</v>
      </c>
      <c r="FM36" s="24">
        <f t="shared" si="668"/>
        <v>21.69</v>
      </c>
      <c r="FN36" s="24">
        <f t="shared" si="668"/>
        <v>21.69</v>
      </c>
      <c r="FO36" s="24">
        <f t="shared" si="668"/>
        <v>21.689999999999998</v>
      </c>
      <c r="FP36" s="24">
        <f t="shared" si="668"/>
        <v>21.690000000000005</v>
      </c>
      <c r="FQ36" s="24">
        <f t="shared" si="668"/>
        <v>21.69</v>
      </c>
      <c r="FR36" s="24"/>
      <c r="FS36" s="24">
        <v>21.72</v>
      </c>
      <c r="FT36" s="24">
        <f t="shared" ref="FT36:GD36" si="669">FT34/12/FT35</f>
        <v>21.72</v>
      </c>
      <c r="FU36" s="24">
        <f t="shared" si="669"/>
        <v>21.72</v>
      </c>
      <c r="FV36" s="24">
        <f t="shared" si="669"/>
        <v>21.72</v>
      </c>
      <c r="FW36" s="24">
        <f t="shared" si="669"/>
        <v>21.720000000000002</v>
      </c>
      <c r="FX36" s="24">
        <f t="shared" si="669"/>
        <v>21.719999999999995</v>
      </c>
      <c r="FY36" s="24">
        <f t="shared" si="669"/>
        <v>21.720000000000006</v>
      </c>
      <c r="FZ36" s="24">
        <f t="shared" si="669"/>
        <v>21.72</v>
      </c>
      <c r="GA36" s="24">
        <f t="shared" si="669"/>
        <v>21.720000000000002</v>
      </c>
      <c r="GB36" s="24">
        <f t="shared" si="669"/>
        <v>21.719999999999995</v>
      </c>
      <c r="GC36" s="24">
        <f t="shared" si="669"/>
        <v>21.720000000000002</v>
      </c>
      <c r="GD36" s="24">
        <f t="shared" si="669"/>
        <v>21.720000000000002</v>
      </c>
      <c r="GE36" s="24"/>
      <c r="GF36" s="36">
        <f t="shared" ref="GF36:GH36" si="670">GF14+GF22+GF28</f>
        <v>17.11</v>
      </c>
      <c r="GG36" s="24">
        <f t="shared" ref="GG36" si="671">GG34/12/GG35</f>
        <v>17.11</v>
      </c>
      <c r="GH36" s="36">
        <f t="shared" si="670"/>
        <v>18.249999999999996</v>
      </c>
      <c r="GI36" s="24">
        <f t="shared" ref="GI36" si="672">GI34 /12/GI35</f>
        <v>18.25</v>
      </c>
      <c r="GJ36" s="36">
        <f t="shared" ref="GJ36" si="673">GJ14+GJ22+GJ28</f>
        <v>12.870000000000001</v>
      </c>
      <c r="GK36" s="24">
        <f t="shared" ref="GK36:GL36" si="674">GK34 /12/GK35</f>
        <v>12.870000000000001</v>
      </c>
      <c r="GL36" s="24">
        <f t="shared" si="674"/>
        <v>12.87</v>
      </c>
      <c r="GM36" s="24">
        <f t="shared" ref="GM36:GO36" si="675">GM34 /12/GM35</f>
        <v>12.869999999999997</v>
      </c>
      <c r="GN36" s="24">
        <f t="shared" si="675"/>
        <v>12.87</v>
      </c>
      <c r="GO36" s="24">
        <f t="shared" si="675"/>
        <v>12.87</v>
      </c>
      <c r="GP36" s="24">
        <f t="shared" ref="GP36" si="676">GP34 /12/GP35</f>
        <v>12.870000000000001</v>
      </c>
      <c r="GQ36" s="24"/>
      <c r="GR36" s="23">
        <f t="shared" ref="GR36" si="677">GR14+GR22+GR28</f>
        <v>16.649999999999999</v>
      </c>
      <c r="GS36" s="24">
        <f t="shared" ref="GS36:GU36" si="678">GS34/12/GS35</f>
        <v>16.649999999999999</v>
      </c>
      <c r="GT36" s="24">
        <f t="shared" si="678"/>
        <v>16.650000000000002</v>
      </c>
      <c r="GU36" s="24">
        <f t="shared" si="678"/>
        <v>16.649999999999999</v>
      </c>
      <c r="GV36" s="24">
        <f t="shared" ref="GV36:HB36" si="679">GV34/12/GV35</f>
        <v>16.650000000000002</v>
      </c>
      <c r="GW36" s="24">
        <f t="shared" si="679"/>
        <v>16.649999999999999</v>
      </c>
      <c r="GX36" s="24">
        <f t="shared" si="679"/>
        <v>16.649999999999999</v>
      </c>
      <c r="GY36" s="24">
        <f t="shared" si="679"/>
        <v>16.649999999999999</v>
      </c>
      <c r="GZ36" s="24">
        <f t="shared" si="679"/>
        <v>16.649999999999999</v>
      </c>
      <c r="HA36" s="24">
        <f t="shared" si="679"/>
        <v>16.649999999999999</v>
      </c>
      <c r="HB36" s="24">
        <f t="shared" si="679"/>
        <v>16.650000000000002</v>
      </c>
      <c r="HC36" s="24">
        <f t="shared" ref="HC36:HM36" si="680">HC34/12/HC35</f>
        <v>16.649999999999999</v>
      </c>
      <c r="HD36" s="24">
        <f t="shared" si="680"/>
        <v>16.649999999999999</v>
      </c>
      <c r="HE36" s="24">
        <f t="shared" si="680"/>
        <v>16.650000000000002</v>
      </c>
      <c r="HF36" s="24">
        <f t="shared" si="680"/>
        <v>16.649999999999999</v>
      </c>
      <c r="HG36" s="24">
        <f t="shared" si="680"/>
        <v>16.650000000000002</v>
      </c>
      <c r="HH36" s="24">
        <f t="shared" si="680"/>
        <v>16.650000000000002</v>
      </c>
      <c r="HI36" s="24">
        <f t="shared" si="680"/>
        <v>16.649999999999999</v>
      </c>
      <c r="HJ36" s="24">
        <f t="shared" si="680"/>
        <v>16.650000000000002</v>
      </c>
      <c r="HK36" s="24">
        <f t="shared" si="680"/>
        <v>16.650000000000002</v>
      </c>
      <c r="HL36" s="24">
        <f t="shared" si="680"/>
        <v>16.650000000000002</v>
      </c>
      <c r="HM36" s="24">
        <f t="shared" si="680"/>
        <v>16.649999999999999</v>
      </c>
      <c r="HN36" s="24">
        <f>HN34/12/HN35</f>
        <v>16.650000000000002</v>
      </c>
      <c r="HO36" s="24">
        <f t="shared" ref="HO36:HU36" si="681">HO34/12/HO35</f>
        <v>16.650000000000002</v>
      </c>
      <c r="HP36" s="24">
        <f t="shared" si="681"/>
        <v>16.650000000000002</v>
      </c>
      <c r="HQ36" s="24">
        <f t="shared" si="681"/>
        <v>16.649999999999999</v>
      </c>
      <c r="HR36" s="24">
        <f t="shared" si="681"/>
        <v>16.649999999999999</v>
      </c>
      <c r="HS36" s="24">
        <f t="shared" si="681"/>
        <v>16.649999999999999</v>
      </c>
      <c r="HT36" s="24">
        <f t="shared" si="681"/>
        <v>16.649999999999999</v>
      </c>
      <c r="HU36" s="24">
        <f t="shared" si="681"/>
        <v>16.649999999999999</v>
      </c>
      <c r="HV36" s="24">
        <f t="shared" ref="HV36:HY36" si="682">HV34/12/HV35</f>
        <v>16.650000000000002</v>
      </c>
      <c r="HW36" s="24">
        <f t="shared" si="682"/>
        <v>16.650000000000002</v>
      </c>
      <c r="HX36" s="24">
        <f t="shared" si="682"/>
        <v>16.649999999999999</v>
      </c>
      <c r="HY36" s="24">
        <f t="shared" si="682"/>
        <v>16.649999999999999</v>
      </c>
      <c r="HZ36" s="24">
        <f>HZ34/12/HZ35</f>
        <v>16.649999999999999</v>
      </c>
      <c r="IA36" s="24">
        <f t="shared" ref="IA36:IE36" si="683">IA34/12/IA35</f>
        <v>16.650000000000002</v>
      </c>
      <c r="IB36" s="24">
        <f t="shared" si="683"/>
        <v>16.649999999999999</v>
      </c>
      <c r="IC36" s="24">
        <f t="shared" si="683"/>
        <v>16.649999999999999</v>
      </c>
      <c r="ID36" s="24">
        <f t="shared" si="683"/>
        <v>16.649999999999999</v>
      </c>
      <c r="IE36" s="24">
        <f t="shared" si="683"/>
        <v>16.649999999999999</v>
      </c>
      <c r="IF36" s="24">
        <f t="shared" ref="IF36:II36" si="684">IF34/12/IF35</f>
        <v>16.650000000000002</v>
      </c>
      <c r="IG36" s="24">
        <f t="shared" si="684"/>
        <v>16.649999999999999</v>
      </c>
      <c r="IH36" s="24">
        <f t="shared" si="684"/>
        <v>16.649999999999999</v>
      </c>
      <c r="II36" s="24">
        <f t="shared" si="684"/>
        <v>16.650000000000002</v>
      </c>
      <c r="IJ36" s="24">
        <f t="shared" ref="IJ36:IQ36" si="685">IJ34/12/IJ35</f>
        <v>16.650000000000002</v>
      </c>
      <c r="IK36" s="24">
        <f t="shared" si="685"/>
        <v>16.649999999999999</v>
      </c>
      <c r="IL36" s="24">
        <f t="shared" si="685"/>
        <v>16.650000000000002</v>
      </c>
      <c r="IM36" s="24">
        <f t="shared" si="685"/>
        <v>16.649999999999999</v>
      </c>
      <c r="IN36" s="24">
        <f t="shared" si="685"/>
        <v>16.650000000000002</v>
      </c>
      <c r="IO36" s="24">
        <f t="shared" si="685"/>
        <v>16.650000000000002</v>
      </c>
      <c r="IP36" s="24">
        <f t="shared" si="685"/>
        <v>16.650000000000002</v>
      </c>
      <c r="IQ36" s="24">
        <f t="shared" si="685"/>
        <v>16.650000000000002</v>
      </c>
      <c r="IR36" s="24"/>
      <c r="IS36" s="23">
        <f t="shared" ref="IS36" si="686">IS14+IS22+IS28</f>
        <v>16.899999999999999</v>
      </c>
      <c r="IT36" s="24">
        <f t="shared" ref="IT36:IU36" si="687">IT34/12/IT35</f>
        <v>16.899999999999999</v>
      </c>
      <c r="IU36" s="24">
        <f t="shared" si="687"/>
        <v>16.900000000000002</v>
      </c>
      <c r="IV36" s="23">
        <f t="shared" ref="IV36:IX36" si="688">IV14+IV22+IV28</f>
        <v>12.73</v>
      </c>
      <c r="IW36" s="24">
        <f t="shared" ref="IW36" si="689">IW34/12/IW35</f>
        <v>12.729999999999999</v>
      </c>
      <c r="IX36" s="23">
        <f t="shared" si="688"/>
        <v>15.5</v>
      </c>
      <c r="IY36" s="24">
        <f>IY34 /12/IY35</f>
        <v>15.5</v>
      </c>
      <c r="IZ36" s="81" t="s">
        <v>433</v>
      </c>
      <c r="JA36" s="25"/>
      <c r="JB36" s="25"/>
      <c r="JC36" s="25"/>
      <c r="JD36" s="25"/>
    </row>
    <row r="37" spans="1:264" s="1" customFormat="1" ht="12.75" customHeight="1" x14ac:dyDescent="0.2">
      <c r="A37" s="6"/>
      <c r="B37" s="6"/>
      <c r="C37" s="6"/>
      <c r="D37" s="6"/>
      <c r="E37" s="6"/>
      <c r="F37" s="6"/>
      <c r="G37" s="6"/>
      <c r="H37" s="7"/>
      <c r="I37" s="7"/>
      <c r="J37" s="7"/>
      <c r="K37" s="7"/>
      <c r="L37" s="9"/>
      <c r="M37" s="9"/>
      <c r="N37" s="6"/>
      <c r="O37" s="7"/>
      <c r="P37" s="7"/>
      <c r="Q37" s="7"/>
      <c r="R37" s="7"/>
      <c r="S37" s="7"/>
      <c r="T37" s="7"/>
      <c r="U37" s="7"/>
      <c r="V37" s="7"/>
      <c r="W37" s="7"/>
      <c r="X37" s="7"/>
      <c r="Y37" s="8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8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8"/>
      <c r="AV37" s="9"/>
      <c r="AW37" s="9"/>
      <c r="AX37" s="8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8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8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8"/>
      <c r="CP37" s="9"/>
      <c r="CQ37" s="9"/>
      <c r="CR37" s="8"/>
      <c r="CS37" s="9"/>
      <c r="CT37" s="9"/>
      <c r="CU37" s="9"/>
      <c r="CV37" s="9"/>
      <c r="CW37" s="9"/>
      <c r="CX37" s="9"/>
      <c r="CY37" s="8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8"/>
      <c r="DO37" s="9"/>
      <c r="DP37" s="9"/>
      <c r="DQ37" s="9"/>
      <c r="DR37" s="9"/>
      <c r="DS37" s="9"/>
      <c r="DT37" s="9"/>
      <c r="DU37" s="9"/>
      <c r="DV37" s="9"/>
      <c r="DW37" s="9"/>
      <c r="DX37" s="8"/>
      <c r="DY37" s="9"/>
      <c r="DZ37" s="9"/>
      <c r="EA37" s="8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8"/>
      <c r="EM37" s="9"/>
      <c r="EN37" s="9"/>
      <c r="EO37" s="9"/>
      <c r="EP37" s="9"/>
      <c r="EQ37" s="9"/>
      <c r="ER37" s="9"/>
      <c r="ES37" s="8"/>
      <c r="ET37" s="9"/>
      <c r="EU37" s="8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6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6"/>
      <c r="GF37" s="8"/>
      <c r="GG37" s="8"/>
      <c r="GH37" s="54"/>
      <c r="GI37" s="9"/>
      <c r="GJ37" s="8"/>
      <c r="GK37" s="9"/>
      <c r="GL37" s="9"/>
      <c r="GM37" s="9"/>
      <c r="GN37" s="9"/>
      <c r="GO37" s="9"/>
      <c r="GP37" s="9"/>
      <c r="GQ37" s="6"/>
      <c r="GR37" s="9"/>
      <c r="GS37" s="9"/>
      <c r="GT37" s="9"/>
      <c r="GU37" s="8"/>
      <c r="GV37" s="9"/>
      <c r="GW37" s="9"/>
      <c r="GX37" s="8"/>
      <c r="GY37" s="9"/>
      <c r="GZ37" s="9"/>
      <c r="HA37" s="8"/>
      <c r="HB37" s="8"/>
      <c r="HC37" s="9"/>
      <c r="HD37" s="9"/>
      <c r="HE37" s="9"/>
      <c r="HF37" s="9"/>
      <c r="HG37" s="9"/>
      <c r="HH37" s="8"/>
      <c r="HI37" s="9"/>
      <c r="HJ37" s="9"/>
      <c r="HK37" s="9"/>
      <c r="HL37" s="8"/>
      <c r="HM37" s="8"/>
      <c r="HN37" s="9"/>
      <c r="HO37" s="9"/>
      <c r="HP37" s="9"/>
      <c r="HQ37" s="9"/>
      <c r="HR37" s="9"/>
      <c r="HS37" s="9"/>
      <c r="HT37" s="9"/>
      <c r="HU37" s="8"/>
      <c r="HV37" s="9"/>
      <c r="HW37" s="9"/>
      <c r="HX37" s="9"/>
      <c r="HY37" s="8"/>
      <c r="HZ37" s="9"/>
      <c r="IA37" s="9"/>
      <c r="IB37" s="9"/>
      <c r="IC37" s="9"/>
      <c r="ID37" s="9"/>
      <c r="IE37" s="9"/>
      <c r="IF37" s="9"/>
      <c r="IG37" s="8"/>
      <c r="IH37" s="9"/>
      <c r="II37" s="8"/>
      <c r="IJ37" s="9"/>
      <c r="IK37" s="9"/>
      <c r="IL37" s="9"/>
      <c r="IM37" s="9"/>
      <c r="IN37" s="9"/>
      <c r="IO37" s="9"/>
      <c r="IP37" s="9"/>
      <c r="IQ37" s="9"/>
      <c r="IR37" s="6"/>
      <c r="IS37" s="9"/>
      <c r="IT37" s="8"/>
      <c r="IU37" s="8"/>
      <c r="IV37" s="9"/>
      <c r="IW37" s="8"/>
      <c r="IX37" s="9"/>
      <c r="IY37" s="9"/>
    </row>
    <row r="38" spans="1:264" s="1" customFormat="1" ht="12.75" hidden="1" customHeight="1" x14ac:dyDescent="0.2">
      <c r="A38" s="6"/>
      <c r="B38" s="6"/>
      <c r="C38" s="6"/>
      <c r="D38" s="6"/>
      <c r="E38" s="6"/>
      <c r="F38" s="6"/>
      <c r="G38" s="6"/>
      <c r="H38" s="7"/>
      <c r="I38" s="7"/>
      <c r="J38" s="7"/>
      <c r="K38" s="7"/>
      <c r="L38" s="9"/>
      <c r="M38" s="9"/>
      <c r="N38" s="6"/>
      <c r="O38" s="7"/>
      <c r="P38" s="7"/>
      <c r="Q38" s="7"/>
      <c r="R38" s="7"/>
      <c r="S38" s="7"/>
      <c r="T38" s="7"/>
      <c r="U38" s="7"/>
      <c r="V38" s="7"/>
      <c r="W38" s="7"/>
      <c r="X38" s="7"/>
      <c r="Y38" s="8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8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8"/>
      <c r="AV38" s="9"/>
      <c r="AW38" s="9"/>
      <c r="AX38" s="8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8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8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8"/>
      <c r="CP38" s="9"/>
      <c r="CQ38" s="9"/>
      <c r="CR38" s="8"/>
      <c r="CS38" s="9"/>
      <c r="CT38" s="9"/>
      <c r="CU38" s="9"/>
      <c r="CV38" s="9"/>
      <c r="CW38" s="9"/>
      <c r="CX38" s="9"/>
      <c r="CY38" s="8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8"/>
      <c r="DO38" s="9"/>
      <c r="DP38" s="9"/>
      <c r="DQ38" s="9"/>
      <c r="DR38" s="9"/>
      <c r="DS38" s="9"/>
      <c r="DT38" s="9"/>
      <c r="DU38" s="9"/>
      <c r="DV38" s="9"/>
      <c r="DW38" s="9"/>
      <c r="DX38" s="8"/>
      <c r="DY38" s="9"/>
      <c r="DZ38" s="9"/>
      <c r="EA38" s="8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8"/>
      <c r="EM38" s="9"/>
      <c r="EN38" s="9"/>
      <c r="EO38" s="9"/>
      <c r="EP38" s="9"/>
      <c r="EQ38" s="9"/>
      <c r="ER38" s="9"/>
      <c r="ES38" s="8"/>
      <c r="ET38" s="9"/>
      <c r="EU38" s="8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6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6"/>
      <c r="GF38" s="8"/>
      <c r="GG38" s="8"/>
      <c r="GH38" s="54"/>
      <c r="GI38" s="9"/>
      <c r="GJ38" s="8"/>
      <c r="GK38" s="9"/>
      <c r="GL38" s="9"/>
      <c r="GM38" s="9"/>
      <c r="GN38" s="9"/>
      <c r="GO38" s="9"/>
      <c r="GP38" s="9"/>
      <c r="GQ38" s="6"/>
      <c r="GR38" s="9"/>
      <c r="GS38" s="9"/>
      <c r="GT38" s="9"/>
      <c r="GU38" s="8"/>
      <c r="GV38" s="9"/>
      <c r="GW38" s="9"/>
      <c r="GX38" s="8"/>
      <c r="GY38" s="9"/>
      <c r="GZ38" s="9"/>
      <c r="HA38" s="8"/>
      <c r="HB38" s="8"/>
      <c r="HC38" s="9"/>
      <c r="HD38" s="9"/>
      <c r="HE38" s="9"/>
      <c r="HF38" s="9"/>
      <c r="HG38" s="9"/>
      <c r="HH38" s="8"/>
      <c r="HI38" s="9"/>
      <c r="HJ38" s="9"/>
      <c r="HK38" s="9"/>
      <c r="HL38" s="8"/>
      <c r="HM38" s="8"/>
      <c r="HN38" s="9"/>
      <c r="HO38" s="9"/>
      <c r="HP38" s="9"/>
      <c r="HQ38" s="9"/>
      <c r="HR38" s="9"/>
      <c r="HS38" s="9"/>
      <c r="HT38" s="9"/>
      <c r="HU38" s="8"/>
      <c r="HV38" s="9"/>
      <c r="HW38" s="9"/>
      <c r="HX38" s="9"/>
      <c r="HY38" s="8"/>
      <c r="HZ38" s="9"/>
      <c r="IA38" s="9"/>
      <c r="IB38" s="9"/>
      <c r="IC38" s="9"/>
      <c r="ID38" s="9"/>
      <c r="IE38" s="9"/>
      <c r="IF38" s="9"/>
      <c r="IG38" s="8"/>
      <c r="IH38" s="9"/>
      <c r="II38" s="8"/>
      <c r="IJ38" s="9"/>
      <c r="IK38" s="9"/>
      <c r="IL38" s="9"/>
      <c r="IM38" s="9"/>
      <c r="IN38" s="9"/>
      <c r="IO38" s="9"/>
      <c r="IP38" s="9"/>
      <c r="IQ38" s="9"/>
      <c r="IR38" s="6"/>
      <c r="IS38" s="9"/>
      <c r="IT38" s="8"/>
      <c r="IU38" s="8"/>
      <c r="IV38" s="9"/>
      <c r="IW38" s="8"/>
      <c r="IX38" s="9"/>
      <c r="IY38" s="9"/>
    </row>
    <row r="39" spans="1:264" s="1" customFormat="1" x14ac:dyDescent="0.2">
      <c r="A39" s="6"/>
      <c r="B39" s="6"/>
      <c r="C39" s="6"/>
      <c r="D39" s="6"/>
      <c r="E39" s="6"/>
      <c r="F39" s="6"/>
      <c r="G39" s="6"/>
      <c r="H39" s="7"/>
      <c r="I39" s="7"/>
      <c r="J39" s="7"/>
      <c r="K39" s="7"/>
      <c r="L39" s="9"/>
      <c r="M39" s="9"/>
      <c r="N39" s="6"/>
      <c r="O39" s="7"/>
      <c r="P39" s="7"/>
      <c r="Q39" s="7"/>
      <c r="R39" s="7"/>
      <c r="S39" s="7"/>
      <c r="T39" s="7"/>
      <c r="U39" s="7"/>
      <c r="V39" s="7"/>
      <c r="W39" s="7"/>
      <c r="X39" s="7"/>
      <c r="Y39" s="6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6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6"/>
      <c r="AV39" s="9"/>
      <c r="AW39" s="9"/>
      <c r="AX39" s="6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6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6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6"/>
      <c r="CP39" s="9"/>
      <c r="CQ39" s="9"/>
      <c r="CR39" s="6"/>
      <c r="CS39" s="9"/>
      <c r="CT39" s="9"/>
      <c r="CU39" s="9"/>
      <c r="CV39" s="9"/>
      <c r="CW39" s="9"/>
      <c r="CX39" s="9"/>
      <c r="CY39" s="6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6"/>
      <c r="DO39" s="9"/>
      <c r="DP39" s="9"/>
      <c r="DQ39" s="9"/>
      <c r="DR39" s="9"/>
      <c r="DS39" s="9"/>
      <c r="DT39" s="9"/>
      <c r="DU39" s="9"/>
      <c r="DV39" s="9"/>
      <c r="DW39" s="9"/>
      <c r="DX39" s="6"/>
      <c r="DY39" s="9"/>
      <c r="DZ39" s="9"/>
      <c r="EA39" s="6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6"/>
      <c r="EM39" s="9"/>
      <c r="EN39" s="9"/>
      <c r="EO39" s="9"/>
      <c r="EP39" s="9"/>
      <c r="EQ39" s="9"/>
      <c r="ER39" s="9"/>
      <c r="ES39" s="6"/>
      <c r="ET39" s="9"/>
      <c r="EU39" s="6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54"/>
      <c r="GI39" s="9"/>
      <c r="GJ39" s="6"/>
      <c r="GK39" s="9"/>
      <c r="GL39" s="9"/>
      <c r="GM39" s="9"/>
      <c r="GN39" s="9"/>
      <c r="GO39" s="9"/>
      <c r="GP39" s="9"/>
      <c r="GQ39" s="6"/>
      <c r="GR39" s="9"/>
      <c r="GS39" s="9"/>
      <c r="GT39" s="9"/>
      <c r="GU39" s="6"/>
      <c r="GV39" s="9"/>
      <c r="GW39" s="9"/>
      <c r="GX39" s="6"/>
      <c r="GY39" s="9"/>
      <c r="GZ39" s="9"/>
      <c r="HA39" s="6"/>
      <c r="HB39" s="6"/>
      <c r="HC39" s="9"/>
      <c r="HD39" s="9"/>
      <c r="HE39" s="9"/>
      <c r="HF39" s="9"/>
      <c r="HG39" s="9"/>
      <c r="HH39" s="6"/>
      <c r="HI39" s="9"/>
      <c r="HJ39" s="9"/>
      <c r="HK39" s="9"/>
      <c r="HL39" s="6"/>
      <c r="HM39" s="6"/>
      <c r="HN39" s="9"/>
      <c r="HO39" s="9"/>
      <c r="HP39" s="9"/>
      <c r="HQ39" s="9"/>
      <c r="HR39" s="9"/>
      <c r="HS39" s="9"/>
      <c r="HT39" s="9"/>
      <c r="HU39" s="6"/>
      <c r="HV39" s="9"/>
      <c r="HW39" s="9"/>
      <c r="HX39" s="9"/>
      <c r="HY39" s="6"/>
      <c r="HZ39" s="9"/>
      <c r="IA39" s="9"/>
      <c r="IB39" s="9"/>
      <c r="IC39" s="9"/>
      <c r="ID39" s="9"/>
      <c r="IE39" s="9"/>
      <c r="IF39" s="9"/>
      <c r="IG39" s="6"/>
      <c r="IH39" s="9"/>
      <c r="II39" s="6"/>
      <c r="IJ39" s="9"/>
      <c r="IK39" s="9"/>
      <c r="IL39" s="9"/>
      <c r="IM39" s="9"/>
      <c r="IN39" s="9"/>
      <c r="IO39" s="9"/>
      <c r="IP39" s="9"/>
      <c r="IQ39" s="9"/>
      <c r="IR39" s="6"/>
      <c r="IS39" s="9"/>
      <c r="IT39" s="6"/>
      <c r="IU39" s="6"/>
      <c r="IV39" s="9"/>
      <c r="IW39" s="6"/>
      <c r="IX39" s="9"/>
      <c r="IY39" s="9"/>
    </row>
    <row r="40" spans="1:264" s="1" customFormat="1" x14ac:dyDescent="0.2">
      <c r="A40" s="6"/>
      <c r="B40" s="6"/>
      <c r="C40" s="6"/>
      <c r="D40" s="6"/>
      <c r="E40" s="6"/>
      <c r="F40" s="6"/>
      <c r="G40" s="6"/>
      <c r="H40" s="7"/>
      <c r="I40" s="7"/>
      <c r="J40" s="7"/>
      <c r="K40" s="7"/>
      <c r="L40" s="9"/>
      <c r="M40" s="9"/>
      <c r="N40" s="6"/>
      <c r="O40" s="7"/>
      <c r="P40" s="7"/>
      <c r="Q40" s="7"/>
      <c r="R40" s="7"/>
      <c r="S40" s="7"/>
      <c r="T40" s="7"/>
      <c r="U40" s="7"/>
      <c r="V40" s="7"/>
      <c r="W40" s="7"/>
      <c r="X40" s="7"/>
      <c r="Y40" s="6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6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6"/>
      <c r="AV40" s="9"/>
      <c r="AW40" s="9"/>
      <c r="AX40" s="6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6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6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6"/>
      <c r="CP40" s="9"/>
      <c r="CQ40" s="9"/>
      <c r="CR40" s="6"/>
      <c r="CS40" s="9"/>
      <c r="CT40" s="9"/>
      <c r="CU40" s="9"/>
      <c r="CV40" s="9"/>
      <c r="CW40" s="9"/>
      <c r="CX40" s="9"/>
      <c r="CY40" s="6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6"/>
      <c r="DO40" s="9"/>
      <c r="DP40" s="9"/>
      <c r="DQ40" s="9"/>
      <c r="DR40" s="9"/>
      <c r="DS40" s="9"/>
      <c r="DT40" s="9"/>
      <c r="DU40" s="9"/>
      <c r="DV40" s="9"/>
      <c r="DW40" s="9"/>
      <c r="DX40" s="6"/>
      <c r="DY40" s="9"/>
      <c r="DZ40" s="9"/>
      <c r="EA40" s="6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6"/>
      <c r="EM40" s="9"/>
      <c r="EN40" s="9"/>
      <c r="EO40" s="9"/>
      <c r="EP40" s="9"/>
      <c r="EQ40" s="9"/>
      <c r="ER40" s="9"/>
      <c r="ES40" s="6"/>
      <c r="ET40" s="9"/>
      <c r="EU40" s="6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54"/>
      <c r="GI40" s="9"/>
      <c r="GJ40" s="6"/>
      <c r="GK40" s="9"/>
      <c r="GL40" s="9"/>
      <c r="GM40" s="9"/>
      <c r="GN40" s="9"/>
      <c r="GO40" s="9"/>
      <c r="GP40" s="9"/>
      <c r="GQ40" s="6"/>
      <c r="GR40" s="9"/>
      <c r="GS40" s="9"/>
      <c r="GT40" s="9"/>
      <c r="GU40" s="6"/>
      <c r="GV40" s="9"/>
      <c r="GW40" s="9"/>
      <c r="GX40" s="6"/>
      <c r="GY40" s="9"/>
      <c r="GZ40" s="9"/>
      <c r="HA40" s="6"/>
      <c r="HB40" s="6"/>
      <c r="HC40" s="9"/>
      <c r="HD40" s="9"/>
      <c r="HE40" s="9"/>
      <c r="HF40" s="9"/>
      <c r="HG40" s="9"/>
      <c r="HH40" s="6"/>
      <c r="HI40" s="9"/>
      <c r="HJ40" s="9"/>
      <c r="HK40" s="9"/>
      <c r="HL40" s="6"/>
      <c r="HM40" s="6"/>
      <c r="HN40" s="9"/>
      <c r="HO40" s="9"/>
      <c r="HP40" s="9"/>
      <c r="HQ40" s="9"/>
      <c r="HR40" s="9"/>
      <c r="HS40" s="9"/>
      <c r="HT40" s="9"/>
      <c r="HU40" s="6"/>
      <c r="HV40" s="9"/>
      <c r="HW40" s="9"/>
      <c r="HX40" s="9"/>
      <c r="HY40" s="6"/>
      <c r="HZ40" s="9"/>
      <c r="IA40" s="9"/>
      <c r="IB40" s="9"/>
      <c r="IC40" s="9"/>
      <c r="ID40" s="9"/>
      <c r="IE40" s="9"/>
      <c r="IF40" s="9"/>
      <c r="IG40" s="6"/>
      <c r="IH40" s="9"/>
      <c r="II40" s="6"/>
      <c r="IJ40" s="9"/>
      <c r="IK40" s="9"/>
      <c r="IL40" s="9"/>
      <c r="IM40" s="9"/>
      <c r="IN40" s="9"/>
      <c r="IO40" s="9"/>
      <c r="IP40" s="9"/>
      <c r="IQ40" s="9"/>
      <c r="IR40" s="6"/>
      <c r="IS40" s="9"/>
      <c r="IT40" s="6"/>
      <c r="IU40" s="6"/>
      <c r="IV40" s="9"/>
      <c r="IW40" s="6"/>
      <c r="IX40" s="9"/>
      <c r="IY40" s="9"/>
    </row>
    <row r="41" spans="1:264" s="1" customFormat="1" x14ac:dyDescent="0.2">
      <c r="A41" s="6" t="s">
        <v>0</v>
      </c>
      <c r="B41" s="6">
        <v>12</v>
      </c>
      <c r="C41" s="6"/>
      <c r="D41" s="6"/>
      <c r="E41" s="6"/>
      <c r="F41" s="6"/>
      <c r="G41" s="6"/>
      <c r="H41" s="7"/>
      <c r="I41" s="7"/>
      <c r="J41" s="7"/>
      <c r="K41" s="7"/>
      <c r="L41" s="9"/>
      <c r="M41" s="9"/>
      <c r="N41" s="6"/>
      <c r="O41" s="7"/>
      <c r="P41" s="7"/>
      <c r="Q41" s="7"/>
      <c r="R41" s="7"/>
      <c r="S41" s="7"/>
      <c r="T41" s="7"/>
      <c r="U41" s="7"/>
      <c r="V41" s="7"/>
      <c r="W41" s="7"/>
      <c r="X41" s="7"/>
      <c r="Y41" s="6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6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6"/>
      <c r="AV41" s="9"/>
      <c r="AW41" s="9"/>
      <c r="AX41" s="6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6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6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6"/>
      <c r="CP41" s="9"/>
      <c r="CQ41" s="9"/>
      <c r="CR41" s="6"/>
      <c r="CS41" s="9"/>
      <c r="CT41" s="9"/>
      <c r="CU41" s="9"/>
      <c r="CV41" s="9"/>
      <c r="CW41" s="9"/>
      <c r="CX41" s="9"/>
      <c r="CY41" s="6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6"/>
      <c r="DO41" s="9"/>
      <c r="DP41" s="9"/>
      <c r="DQ41" s="9"/>
      <c r="DR41" s="9"/>
      <c r="DS41" s="9"/>
      <c r="DT41" s="9"/>
      <c r="DU41" s="9"/>
      <c r="DV41" s="9"/>
      <c r="DW41" s="9"/>
      <c r="DX41" s="6"/>
      <c r="DY41" s="9"/>
      <c r="DZ41" s="9"/>
      <c r="EA41" s="6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6"/>
      <c r="EM41" s="9"/>
      <c r="EN41" s="9"/>
      <c r="EO41" s="9"/>
      <c r="EP41" s="9"/>
      <c r="EQ41" s="9"/>
      <c r="ER41" s="9"/>
      <c r="ES41" s="6"/>
      <c r="ET41" s="9"/>
      <c r="EU41" s="6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54"/>
      <c r="GI41" s="9"/>
      <c r="GJ41" s="6"/>
      <c r="GK41" s="9"/>
      <c r="GL41" s="9"/>
      <c r="GM41" s="9"/>
      <c r="GN41" s="9"/>
      <c r="GO41" s="9"/>
      <c r="GP41" s="9"/>
      <c r="GQ41" s="6"/>
      <c r="GR41" s="9"/>
      <c r="GS41" s="9"/>
      <c r="GT41" s="9"/>
      <c r="GU41" s="6"/>
      <c r="GV41" s="9"/>
      <c r="GW41" s="9"/>
      <c r="GX41" s="6"/>
      <c r="GY41" s="9"/>
      <c r="GZ41" s="9"/>
      <c r="HA41" s="6"/>
      <c r="HB41" s="6"/>
      <c r="HC41" s="9"/>
      <c r="HD41" s="9"/>
      <c r="HE41" s="9"/>
      <c r="HF41" s="9"/>
      <c r="HG41" s="9"/>
      <c r="HH41" s="6"/>
      <c r="HI41" s="9"/>
      <c r="HJ41" s="9"/>
      <c r="HK41" s="9"/>
      <c r="HL41" s="6"/>
      <c r="HM41" s="6"/>
      <c r="HN41" s="9"/>
      <c r="HO41" s="9"/>
      <c r="HP41" s="9"/>
      <c r="HQ41" s="9"/>
      <c r="HR41" s="9"/>
      <c r="HS41" s="9"/>
      <c r="HT41" s="9"/>
      <c r="HU41" s="6"/>
      <c r="HV41" s="9"/>
      <c r="HW41" s="9"/>
      <c r="HX41" s="9"/>
      <c r="HY41" s="6"/>
      <c r="HZ41" s="9"/>
      <c r="IA41" s="9"/>
      <c r="IB41" s="9"/>
      <c r="IC41" s="9"/>
      <c r="ID41" s="9"/>
      <c r="IE41" s="9"/>
      <c r="IF41" s="9"/>
      <c r="IG41" s="6"/>
      <c r="IH41" s="9"/>
      <c r="II41" s="6"/>
      <c r="IJ41" s="9"/>
      <c r="IK41" s="9"/>
      <c r="IL41" s="9"/>
      <c r="IM41" s="9"/>
      <c r="IN41" s="9"/>
      <c r="IO41" s="9"/>
      <c r="IP41" s="9"/>
      <c r="IQ41" s="9"/>
      <c r="IR41" s="6"/>
      <c r="IS41" s="9"/>
      <c r="IT41" s="6"/>
      <c r="IU41" s="6"/>
      <c r="IV41" s="9"/>
      <c r="IW41" s="6"/>
      <c r="IX41" s="9"/>
      <c r="IY41" s="9"/>
    </row>
    <row r="42" spans="1:264" s="1" customFormat="1" x14ac:dyDescent="0.2">
      <c r="A42" s="6"/>
      <c r="B42" s="6"/>
      <c r="C42" s="6"/>
      <c r="D42" s="6"/>
      <c r="E42" s="6"/>
      <c r="F42" s="6"/>
      <c r="G42" s="6"/>
      <c r="H42" s="7"/>
      <c r="I42" s="7"/>
      <c r="J42" s="7"/>
      <c r="K42" s="7"/>
      <c r="L42" s="9"/>
      <c r="M42" s="9"/>
      <c r="N42" s="6"/>
      <c r="O42" s="7"/>
      <c r="P42" s="7"/>
      <c r="Q42" s="7"/>
      <c r="R42" s="7"/>
      <c r="S42" s="7"/>
      <c r="T42" s="7"/>
      <c r="U42" s="7"/>
      <c r="V42" s="7"/>
      <c r="W42" s="7"/>
      <c r="X42" s="7"/>
      <c r="Y42" s="6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6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6"/>
      <c r="AV42" s="9"/>
      <c r="AW42" s="9"/>
      <c r="AX42" s="6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6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6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6"/>
      <c r="CP42" s="9"/>
      <c r="CQ42" s="9"/>
      <c r="CR42" s="6"/>
      <c r="CS42" s="9"/>
      <c r="CT42" s="9"/>
      <c r="CU42" s="9"/>
      <c r="CV42" s="9"/>
      <c r="CW42" s="9"/>
      <c r="CX42" s="9"/>
      <c r="CY42" s="6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6"/>
      <c r="DO42" s="9"/>
      <c r="DP42" s="9"/>
      <c r="DQ42" s="9"/>
      <c r="DR42" s="9"/>
      <c r="DS42" s="9"/>
      <c r="DT42" s="9"/>
      <c r="DU42" s="9"/>
      <c r="DV42" s="9"/>
      <c r="DW42" s="9"/>
      <c r="DX42" s="6"/>
      <c r="DY42" s="9"/>
      <c r="DZ42" s="9"/>
      <c r="EA42" s="6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6"/>
      <c r="EM42" s="9"/>
      <c r="EN42" s="9"/>
      <c r="EO42" s="9"/>
      <c r="EP42" s="9"/>
      <c r="EQ42" s="9"/>
      <c r="ER42" s="9"/>
      <c r="ES42" s="6"/>
      <c r="ET42" s="9"/>
      <c r="EU42" s="6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54"/>
      <c r="GI42" s="9"/>
      <c r="GJ42" s="6"/>
      <c r="GK42" s="9"/>
      <c r="GL42" s="9"/>
      <c r="GM42" s="9"/>
      <c r="GN42" s="9"/>
      <c r="GO42" s="9"/>
      <c r="GP42" s="9"/>
      <c r="GQ42" s="6"/>
      <c r="GR42" s="9"/>
      <c r="GS42" s="9"/>
      <c r="GT42" s="9"/>
      <c r="GU42" s="6"/>
      <c r="GV42" s="9"/>
      <c r="GW42" s="9"/>
      <c r="GX42" s="6"/>
      <c r="GY42" s="9"/>
      <c r="GZ42" s="9"/>
      <c r="HA42" s="6"/>
      <c r="HB42" s="6"/>
      <c r="HC42" s="9"/>
      <c r="HD42" s="9"/>
      <c r="HE42" s="9"/>
      <c r="HF42" s="9"/>
      <c r="HG42" s="9"/>
      <c r="HH42" s="6"/>
      <c r="HI42" s="9"/>
      <c r="HJ42" s="9"/>
      <c r="HK42" s="9"/>
      <c r="HL42" s="6"/>
      <c r="HM42" s="6"/>
      <c r="HN42" s="9"/>
      <c r="HO42" s="9"/>
      <c r="HP42" s="9"/>
      <c r="HQ42" s="9"/>
      <c r="HR42" s="9"/>
      <c r="HS42" s="9"/>
      <c r="HT42" s="9"/>
      <c r="HU42" s="6"/>
      <c r="HV42" s="9"/>
      <c r="HW42" s="9"/>
      <c r="HX42" s="9"/>
      <c r="HY42" s="6"/>
      <c r="HZ42" s="9"/>
      <c r="IA42" s="9"/>
      <c r="IB42" s="9"/>
      <c r="IC42" s="9"/>
      <c r="ID42" s="9"/>
      <c r="IE42" s="9"/>
      <c r="IF42" s="9"/>
      <c r="IG42" s="6"/>
      <c r="IH42" s="9"/>
      <c r="II42" s="6"/>
      <c r="IJ42" s="9"/>
      <c r="IK42" s="9"/>
      <c r="IL42" s="9"/>
      <c r="IM42" s="9"/>
      <c r="IN42" s="9"/>
      <c r="IO42" s="9"/>
      <c r="IP42" s="9"/>
      <c r="IQ42" s="9"/>
      <c r="IR42" s="6"/>
      <c r="IS42" s="9"/>
      <c r="IT42" s="6"/>
      <c r="IU42" s="6"/>
      <c r="IV42" s="9"/>
      <c r="IW42" s="6"/>
      <c r="IX42" s="9"/>
      <c r="IY42" s="9"/>
    </row>
  </sheetData>
  <mergeCells count="60">
    <mergeCell ref="IS7:IS8"/>
    <mergeCell ref="IX7:IX8"/>
    <mergeCell ref="GH7:GH8"/>
    <mergeCell ref="G6:M6"/>
    <mergeCell ref="N6:AB6"/>
    <mergeCell ref="AI6:AY6"/>
    <mergeCell ref="BG6:BU6"/>
    <mergeCell ref="CA6:CO6"/>
    <mergeCell ref="CV6:DJ6"/>
    <mergeCell ref="DS6:EG6"/>
    <mergeCell ref="ET6:FH6"/>
    <mergeCell ref="GJ6:GY6"/>
    <mergeCell ref="HH6:HV6"/>
    <mergeCell ref="IE6:IT6"/>
    <mergeCell ref="GE7:GE8"/>
    <mergeCell ref="H7:H8"/>
    <mergeCell ref="IR7:IR8"/>
    <mergeCell ref="GF7:GF8"/>
    <mergeCell ref="GJ7:GJ8"/>
    <mergeCell ref="GR7:GR8"/>
    <mergeCell ref="GQ7:GQ8"/>
    <mergeCell ref="A26:F26"/>
    <mergeCell ref="IV7:IV8"/>
    <mergeCell ref="A15:F15"/>
    <mergeCell ref="A1:G1"/>
    <mergeCell ref="A2:G2"/>
    <mergeCell ref="A3:G3"/>
    <mergeCell ref="A4:G4"/>
    <mergeCell ref="A9:F9"/>
    <mergeCell ref="A10:F10"/>
    <mergeCell ref="A11:F11"/>
    <mergeCell ref="A12:F12"/>
    <mergeCell ref="A13:F13"/>
    <mergeCell ref="A14:F14"/>
    <mergeCell ref="O7:O8"/>
    <mergeCell ref="FR7:FR8"/>
    <mergeCell ref="FS7:FS8"/>
    <mergeCell ref="A36:F36"/>
    <mergeCell ref="A28:F28"/>
    <mergeCell ref="A29:F29"/>
    <mergeCell ref="A30:F30"/>
    <mergeCell ref="A33:F33"/>
    <mergeCell ref="A31:F31"/>
    <mergeCell ref="A32:F32"/>
    <mergeCell ref="A6:F8"/>
    <mergeCell ref="G7:G8"/>
    <mergeCell ref="N7:N8"/>
    <mergeCell ref="A34:F34"/>
    <mergeCell ref="A35:F35"/>
    <mergeCell ref="A27:F27"/>
    <mergeCell ref="A24:F24"/>
    <mergeCell ref="A16:F16"/>
    <mergeCell ref="A17:F17"/>
    <mergeCell ref="A18:F18"/>
    <mergeCell ref="A19:F19"/>
    <mergeCell ref="A20:F20"/>
    <mergeCell ref="A21:F21"/>
    <mergeCell ref="A22:F22"/>
    <mergeCell ref="A23:F23"/>
    <mergeCell ref="A25:F25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лот1</vt:lpstr>
      <vt:lpstr>Лист1</vt:lpstr>
      <vt:lpstr>лот1!Заголовки_для_печати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2016-03-10T06:27:19Z</cp:lastPrinted>
  <dcterms:created xsi:type="dcterms:W3CDTF">2013-04-24T10:34:01Z</dcterms:created>
  <dcterms:modified xsi:type="dcterms:W3CDTF">2016-03-23T07:23:08Z</dcterms:modified>
</cp:coreProperties>
</file>